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doc\Odjeljenje za razvoj i međunarodne projekte\KANCELARIJA 34\"/>
    </mc:Choice>
  </mc:AlternateContent>
  <xr:revisionPtr revIDLastSave="0" documentId="13_ncr:1_{65385C0C-CFF3-4336-BE1F-726C4777E9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1_Ekonomski_profil  " sheetId="3" r:id="rId1"/>
  </sheets>
  <definedNames>
    <definedName name="_xlnm.Print_Area" localSheetId="0">'5.1_Ekonomski_profil  '!$A$1:$N$132</definedName>
  </definedNames>
  <calcPr calcId="181029"/>
</workbook>
</file>

<file path=xl/calcChain.xml><?xml version="1.0" encoding="utf-8"?>
<calcChain xmlns="http://schemas.openxmlformats.org/spreadsheetml/2006/main">
  <c r="D80" i="3" l="1"/>
  <c r="C80" i="3"/>
  <c r="B80" i="3"/>
  <c r="G54" i="3" l="1"/>
  <c r="B75" i="3" l="1"/>
  <c r="C75" i="3"/>
  <c r="D75" i="3"/>
  <c r="G109" i="3" l="1"/>
  <c r="G108" i="3"/>
  <c r="G107" i="3"/>
  <c r="G106" i="3"/>
  <c r="G105" i="3"/>
  <c r="G104" i="3"/>
  <c r="D55" i="3" l="1"/>
  <c r="B55" i="3"/>
  <c r="F57" i="3"/>
  <c r="F55" i="3"/>
  <c r="E55" i="3"/>
  <c r="C55" i="3"/>
  <c r="C58" i="3" l="1"/>
  <c r="E58" i="3"/>
  <c r="D58" i="3"/>
  <c r="B58" i="3"/>
  <c r="G55" i="3"/>
  <c r="F5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Danilo Šobot</author>
    <author>kanc34vrhovacd</author>
  </authors>
  <commentList>
    <comment ref="G5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Darko Vrhovac:</t>
        </r>
        <r>
          <rPr>
            <sz val="9"/>
            <color indexed="81"/>
            <rFont val="Tahoma"/>
            <family val="2"/>
            <charset val="238"/>
          </rPr>
          <t xml:space="preserve">
Izvor: APIF za 2023. godinu</t>
        </r>
      </text>
    </comment>
    <comment ref="F57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kanc34vrhovacd:</t>
        </r>
        <r>
          <rPr>
            <sz val="9"/>
            <color indexed="81"/>
            <rFont val="Tahoma"/>
            <charset val="1"/>
          </rPr>
          <t xml:space="preserve">
Izvor: Područna privredna komora Banja Luka za 2023. godinu</t>
        </r>
      </text>
    </comment>
    <comment ref="B60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Evidencije Gradske uprave, Odsjeka za privredu za 2023. godinu)
</t>
        </r>
      </text>
    </comment>
    <comment ref="B74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Poreska uprava Republike Srpske</t>
        </r>
      </text>
    </comment>
    <comment ref="B75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Izračun stope po metodologiji Republičkog Zavoda za statistiku Republike Srpske</t>
        </r>
      </text>
    </comment>
    <comment ref="B76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Republički zavod za statistiku Republike Srpske</t>
        </r>
      </text>
    </comment>
    <comment ref="B79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Zavod za zapošljavanje Republike Srpske</t>
        </r>
      </text>
    </comment>
    <comment ref="B8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Izračun stope po metodologiji Republičkog Zavoda za statistiku Republike Srpske</t>
        </r>
      </text>
    </comment>
    <comment ref="B99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Gradska uprava grada Gradiška, Odjeljenje za poljoprivredu i ruralni razvoj, stanje za 2023. godinu.</t>
        </r>
      </text>
    </comment>
    <comment ref="B100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kanc34vrhovacd:</t>
        </r>
        <r>
          <rPr>
            <sz val="9"/>
            <color indexed="81"/>
            <rFont val="Tahoma"/>
            <family val="2"/>
            <charset val="238"/>
          </rPr>
          <t xml:space="preserve">
Izvor: APIF (Izvještaj za 2023. godinu)</t>
        </r>
      </text>
    </comment>
  </commentList>
</comments>
</file>

<file path=xl/sharedStrings.xml><?xml version="1.0" encoding="utf-8"?>
<sst xmlns="http://schemas.openxmlformats.org/spreadsheetml/2006/main" count="226" uniqueCount="207">
  <si>
    <t>Opština/Grad</t>
  </si>
  <si>
    <t>Broj stanovnika</t>
  </si>
  <si>
    <t xml:space="preserve">Površina </t>
  </si>
  <si>
    <t>Broj preduzetnika</t>
  </si>
  <si>
    <t>Broj zaposlenih</t>
  </si>
  <si>
    <t>Stopa nezaposlenosti po godinama (poslednje 3)</t>
  </si>
  <si>
    <t>18-35</t>
  </si>
  <si>
    <t>36-45</t>
  </si>
  <si>
    <t>46-55</t>
  </si>
  <si>
    <t>56-65</t>
  </si>
  <si>
    <t>preko 65</t>
  </si>
  <si>
    <t>Velika</t>
  </si>
  <si>
    <t>Srednja</t>
  </si>
  <si>
    <t>Mala</t>
  </si>
  <si>
    <t>UKUPNO</t>
  </si>
  <si>
    <t>Investicije privatnog sektora</t>
  </si>
  <si>
    <t>Naziv kompanije</t>
  </si>
  <si>
    <t>Zemlja porekla</t>
  </si>
  <si>
    <t>Pretežna delatnost</t>
  </si>
  <si>
    <t>Tip investicije (greenfield, brownfield, ostalo)</t>
  </si>
  <si>
    <t>Ukupno planirano novih zaposlenih</t>
  </si>
  <si>
    <t>Ukupno zaposleno do danas</t>
  </si>
  <si>
    <t>Broj nezaposlenih po godinama (poslednje 3)</t>
  </si>
  <si>
    <t>Datum potpisivanja ugovora o prodaji ili zakupu zemljišta/objekta</t>
  </si>
  <si>
    <t>Vrednost realizovanih investicija do danas (EUR)</t>
  </si>
  <si>
    <t>Ukupna planirana vrednost investicije (EUR)</t>
  </si>
  <si>
    <t>Iznos budžeta za poslednju godinu</t>
  </si>
  <si>
    <t>Iznos sredstava namenjenih lokalnom ekonomskom razvoju</t>
  </si>
  <si>
    <t>Beograd (Srbija)</t>
  </si>
  <si>
    <t>Berlin (Nemačka)</t>
  </si>
  <si>
    <t>Budimpešta (Mađarska)</t>
  </si>
  <si>
    <t>Istanbul (Turska)</t>
  </si>
  <si>
    <t>Minhen (Nemačka)</t>
  </si>
  <si>
    <t>Skopje (Makedonija)</t>
  </si>
  <si>
    <t>Sofija (Bugarska)</t>
  </si>
  <si>
    <t>Solun (Grčka)</t>
  </si>
  <si>
    <t>Beč (Austrija)</t>
  </si>
  <si>
    <t>Zagreb (Hrvatska)</t>
  </si>
  <si>
    <t>Podgorica (Crna Gora)</t>
  </si>
  <si>
    <t>Milano (Italija)</t>
  </si>
  <si>
    <t>Sarajevo (Bosna i Hercegovina)</t>
  </si>
  <si>
    <t>Autoputevi</t>
  </si>
  <si>
    <t>Glavni putevi</t>
  </si>
  <si>
    <t>Železničke linije</t>
  </si>
  <si>
    <t>Luke</t>
  </si>
  <si>
    <t>Aerodromi</t>
  </si>
  <si>
    <t>Adresa</t>
  </si>
  <si>
    <t>E-mail</t>
  </si>
  <si>
    <t>Website</t>
  </si>
  <si>
    <t>Facebook</t>
  </si>
  <si>
    <t>Twitter</t>
  </si>
  <si>
    <t>Obrazovna struktura</t>
  </si>
  <si>
    <t>Telefon, Fax</t>
  </si>
  <si>
    <t>Pozicija</t>
  </si>
  <si>
    <t>Struktura vlasništva</t>
  </si>
  <si>
    <t>Infrastruktura</t>
  </si>
  <si>
    <t>Električna energija</t>
  </si>
  <si>
    <t>Gas</t>
  </si>
  <si>
    <t>Lokalni</t>
  </si>
  <si>
    <t>Državni</t>
  </si>
  <si>
    <t>PDV</t>
  </si>
  <si>
    <t>Porez na dobit preduzeća</t>
  </si>
  <si>
    <t>Porez na dohodak</t>
  </si>
  <si>
    <t>Podsticaji za investitore</t>
  </si>
  <si>
    <t>Relevantne škole i fakulteti (u radijusu od 100km)</t>
  </si>
  <si>
    <t>Komunalne usluge</t>
  </si>
  <si>
    <t>Cena i vrsta otkupa zemljišta</t>
  </si>
  <si>
    <t>Veličina i namena lokacije</t>
  </si>
  <si>
    <t>Izgrađeni objekti na lokaciji</t>
  </si>
  <si>
    <t>EKONOMSKI PROFIL ZAJEDNICE (5.1)</t>
  </si>
  <si>
    <t>Porezi</t>
  </si>
  <si>
    <t>Domaći/strani investitor</t>
  </si>
  <si>
    <t>Broj nezaposlenih osoba prema starosnoj strukturi 
(registrovanih na tržištu rada)</t>
  </si>
  <si>
    <t>Prosečna neto zarada po zaposlenom - po godinama (poslednje 3)</t>
  </si>
  <si>
    <t>Lokacija</t>
  </si>
  <si>
    <t>Industrijska zona</t>
  </si>
  <si>
    <t>Podaci u okviru obrasca Ekonomski profil zajednice dostavljaju se u okviru zahteva BFC SEE standarda za potrebe izrade promotivnog materijala opštine/grada na koju se odnose i u druge svrhe se ne smeju koristiti bez prethodno pribavljene saglasnosti opštine/grada ili nadležnog Tehničkog sekretarijata. 
Opština/grad, tj. odgovorno lice garantuje istinitost dostavljenih podataka.</t>
  </si>
  <si>
    <t>Ime i prezime</t>
  </si>
  <si>
    <t>Kontakt telefon</t>
  </si>
  <si>
    <t>E-mail adresa</t>
  </si>
  <si>
    <t>Naziv</t>
  </si>
  <si>
    <t>Podaci</t>
  </si>
  <si>
    <t xml:space="preserve">Grane/delatnosti koje grad/opština smatra prioritetnima sa razvoj zajednice </t>
  </si>
  <si>
    <t>Za opštinu koja turizam smatra jednom od prioritetnih grana - u nastavku unesite podatke o kapacitetima, ukupnom broju noćenja i prosečnom broju noćenja po gostu</t>
  </si>
  <si>
    <t>Za izvozno orijentisanu privredu - u nastavku unesite podatke o izvozu po granama /delatnostima</t>
  </si>
  <si>
    <t>OSNOVNI PODACI O OPŠTINI/GRADU</t>
  </si>
  <si>
    <t>UDALJENOST OD GRADOVA</t>
  </si>
  <si>
    <t>UDALJENOST OD NAJBLIŽIH GRANIČNIH PRELAZA</t>
  </si>
  <si>
    <t>SAOBRAĆAJNE VEZE</t>
  </si>
  <si>
    <t>LJUDSKI RESURSI</t>
  </si>
  <si>
    <t>Zaposleni</t>
  </si>
  <si>
    <t>Nezaposleni</t>
  </si>
  <si>
    <t>PRIVREDA</t>
  </si>
  <si>
    <t>STRUKTURA PRIVREDE</t>
  </si>
  <si>
    <t>veličina</t>
  </si>
  <si>
    <t>762 km²</t>
  </si>
  <si>
    <t>Vidovdanska 1a, 78400 Gradiška</t>
  </si>
  <si>
    <t>00 387 (0) 51 810 300, 00 387 (0) 51 814 689</t>
  </si>
  <si>
    <t>gradonacelnik@gradgradiska.com</t>
  </si>
  <si>
    <t>www.gradgradiska.com, www.investingradiska.com</t>
  </si>
  <si>
    <t>Gradiška - Stara Gradiška (Republika Hrvatska)</t>
  </si>
  <si>
    <t>Donja Gradina - Jasenovac (Republika Hrvatska)</t>
  </si>
  <si>
    <t>Kozarska Dubica - Hrvatska Dubica (Republika Hrvatska)</t>
  </si>
  <si>
    <t>Brod - Slavonski Brod (Republika Hrvatska)</t>
  </si>
  <si>
    <t>- EUR/m3</t>
  </si>
  <si>
    <t>Udaljenost od centra grada 10 km; nalazi se uz magistralni put Gradiška-Banja Luka (M-16) i uz regionalni put Srbac-Nova Topola-Čatrnja (R-447); udaljenost od autoputa (E-661) Banja Luka - Gradiška, 7 km</t>
  </si>
  <si>
    <t>darko.vrhovac@gradgradiska.com</t>
  </si>
  <si>
    <t>Broj zaposlenih u gradu - po godinama (poslednje 3)</t>
  </si>
  <si>
    <t>Stopa zaposlenosti u gradu - po godinama (poslednje 3)</t>
  </si>
  <si>
    <t>Područja djelatnosti*</t>
  </si>
  <si>
    <t>Poljoprivreda, šumarstvo i ribolov</t>
  </si>
  <si>
    <t>Prerađivačka industrija</t>
  </si>
  <si>
    <t>Trgovina na veliko i na malo; popravak motornih vozila i motocikala</t>
  </si>
  <si>
    <t>Saobraćaj i skladištenje</t>
  </si>
  <si>
    <t>Ostalo</t>
  </si>
  <si>
    <t>Za opštinu/grad koja poljoprivredu smatra jednim od prioritetnih grana - u nastavku unesite podatke o ratarskoj, voćarskoj proizvodnji i stočnom fondu</t>
  </si>
  <si>
    <t>Grad Gradiška</t>
  </si>
  <si>
    <t>0,5 - 40€ / m², kupovina</t>
  </si>
  <si>
    <t>0   Bez škole</t>
  </si>
  <si>
    <t xml:space="preserve">1   Nekvalifikovani radnici     </t>
  </si>
  <si>
    <t xml:space="preserve">2   PK-NSS radnici              </t>
  </si>
  <si>
    <t xml:space="preserve">3   Kvalifikovani radnici       </t>
  </si>
  <si>
    <t xml:space="preserve">4   Tehničari SSS               </t>
  </si>
  <si>
    <t xml:space="preserve">5   VKV specijalisti            </t>
  </si>
  <si>
    <t xml:space="preserve">6-1 Viša stručna sprema         </t>
  </si>
  <si>
    <t xml:space="preserve">7-1 VSS 180 ECTS                </t>
  </si>
  <si>
    <t xml:space="preserve">7-2 VSS 240 ECTS,4g,5g,6g       </t>
  </si>
  <si>
    <t xml:space="preserve">7-3 Master 300 ECTS             </t>
  </si>
  <si>
    <t xml:space="preserve">7-4 Magistar stari program      </t>
  </si>
  <si>
    <t xml:space="preserve">8   Doktori nauka               </t>
  </si>
  <si>
    <t>Italija</t>
  </si>
  <si>
    <t>Brownfield</t>
  </si>
  <si>
    <t>Greenfield</t>
  </si>
  <si>
    <t xml:space="preserve">PMP Jelšingrad - FMG a.d. Gradiška    </t>
  </si>
  <si>
    <t xml:space="preserve">Prima ISG d.o.o. Gradiška            </t>
  </si>
  <si>
    <t>Domaći investitor</t>
  </si>
  <si>
    <t>Strani investitor</t>
  </si>
  <si>
    <t>BiH</t>
  </si>
  <si>
    <t xml:space="preserve">TAPETARIJA MATIC d.o.o. Nova Topola, Gradiška         </t>
  </si>
  <si>
    <t>Zeljeznički terminal Banja Luka - 52 km</t>
  </si>
  <si>
    <t>Auto-put Gradiška - Banja Luka (E661); Auto-put Zagreb - Beograd - 12 km</t>
  </si>
  <si>
    <t>M-16 i R-447</t>
  </si>
  <si>
    <t>Banja Luka - 26km; Sarajevo - 273 km; Tuzla 195 km; Beograd 265 km</t>
  </si>
  <si>
    <t>ODGOVORNO LICE ZA UNOS PODATAKA</t>
  </si>
  <si>
    <t>279 km</t>
  </si>
  <si>
    <t>1.197 km</t>
  </si>
  <si>
    <t>420 km</t>
  </si>
  <si>
    <t>1.231 km</t>
  </si>
  <si>
    <t>775 km</t>
  </si>
  <si>
    <t>682 km</t>
  </si>
  <si>
    <t>271 km</t>
  </si>
  <si>
    <t>707 km</t>
  </si>
  <si>
    <t>672 km</t>
  </si>
  <si>
    <t>910 km</t>
  </si>
  <si>
    <t>469 km</t>
  </si>
  <si>
    <t>136 km</t>
  </si>
  <si>
    <t>464 km</t>
  </si>
  <si>
    <t>0 km</t>
  </si>
  <si>
    <t>42 km</t>
  </si>
  <si>
    <t>40 km</t>
  </si>
  <si>
    <t>90 km</t>
  </si>
  <si>
    <t>Riječna luka Brčko - 172 km; Luka Split - 304 km</t>
  </si>
  <si>
    <t>-</t>
  </si>
  <si>
    <t>Privredna zona Nova Topola</t>
  </si>
  <si>
    <t>1.350.000m²; Lokacije su pogodne za poljoprivredno-prehrambenu industriju, metaloprerađivačku i drvoprerađivačku industriju, industriju tekstila, kože i obuće, servise, trgovačke centre, tehničke i inženjerske usluge</t>
  </si>
  <si>
    <t>G - Trgovina na veliko i na malo; popravka motornih vozila i motocikala</t>
  </si>
  <si>
    <t>C - Prerađivačka industrija</t>
  </si>
  <si>
    <t>H - Saobraćaj i skladištenje</t>
  </si>
  <si>
    <t>S - Ostale uslužne djelatnosti</t>
  </si>
  <si>
    <t>JU „Gimnazija Gradiška"; JU „Srednja stručna i tehnička škola" Gradiška; JU „Tehnička škola" Gradiška;  Univerzitet u Banjoj Luci - fakulteti (Akdemija umjetnosti, Arhitektonsko-građevinsko-geodetski fakultet, Ekonomski fakultet, Elektrotehnički fakultet, Mašinski fakultet, Medicinski fakultet, Poljoprivredni fakultet, Pravni fakultet, Prirodno-matematički fakultet, Tehnološki fakultet, Fakultet bezbjednosnih nauka, Fakultet političkih nauka, Fakultet fizičkog vaspitanja i sporta, Filozofski fakultet, Filološki fakultet, Šumarski fakultet, Engleski jezik  i književnost, Njemački jezik i književnost).</t>
  </si>
  <si>
    <t xml:space="preserve">Lattonedil BIH d.o.o. Gradiška   </t>
  </si>
  <si>
    <t xml:space="preserve"> Proizvodnja furnira i ostalih ploča od drveta</t>
  </si>
  <si>
    <t>Proizvodnja namještaja za poslovne i prodajne prostore</t>
  </si>
  <si>
    <t>Hrvatska</t>
  </si>
  <si>
    <t xml:space="preserve">RAPIC d.o.o. Gradiška </t>
  </si>
  <si>
    <t>Proizvodnja gotove hrane za domaće životinje</t>
  </si>
  <si>
    <t>Proizvodnja mašina za rudnike, kamenolome i građevinarstvo</t>
  </si>
  <si>
    <t>Proizvodnja ostalog namještaja</t>
  </si>
  <si>
    <t xml:space="preserve">MEHANIZMI B d.o.o. Gradiška   </t>
  </si>
  <si>
    <t>Proizvodnja električnih aparata za domaćinstvo</t>
  </si>
  <si>
    <t>Slovenija</t>
  </si>
  <si>
    <t xml:space="preserve">Grad Gradiška vlasništva 100% </t>
  </si>
  <si>
    <t>Saobraćajnice, voda, kanalizacija (oborinska i fekalna), električna energija, telekomunikacije, prečistač otpadnih voda</t>
  </si>
  <si>
    <t>Voda i kanalizacija</t>
  </si>
  <si>
    <t xml:space="preserve">7-5 VSS 360 ECTS      </t>
  </si>
  <si>
    <t>9 % fakultetski obrazovanih; 55 % sa srednjom školom; 36 % sa elementarnim obrazovanjem ili niže.</t>
  </si>
  <si>
    <t>Darko Vrhovac, načelnik Odjeljenja za razvoj i međunarodne projekte</t>
  </si>
  <si>
    <t>051/810-333</t>
  </si>
  <si>
    <t>Mikro</t>
  </si>
  <si>
    <t>Poljoprivredno zemljište: 50.003 ha (66 %); Obradivo zemljište: 46.624 ha; Šume: 20.877 ha; Broj registrovanih poljoprivrednih gazdinstava: 2.645; Ukupne sjetvene površine: 25.900 ha; Površina voćnjaka: 1.550 ha; Prosječni godišnji prinos voća: cca 50.000 t; Ukupno brojno stanje stoke: cca 900.000;</t>
  </si>
  <si>
    <t>Broj nezaposlenih osoba prema stepenu stručnog obrazovanja
(registrovanih na tržištu rada) - 31.12.2022. godine</t>
  </si>
  <si>
    <t>Javni poziv za dodjelu podsticaja za direktna ulaganja u 2023.</t>
  </si>
  <si>
    <t>F - Građevinarstvo</t>
  </si>
  <si>
    <t>I - Djelatnosti pružanja smještaja, pripreme i posluživanja hrane; hotelijerstvo i ugostiteljstvo</t>
  </si>
  <si>
    <t>M - Stručne, naučne i tehničke djelatnosti</t>
  </si>
  <si>
    <t xml:space="preserve">0,0829-0,1460 KM/kWh </t>
  </si>
  <si>
    <t>2,40 – 33,82 EUR/m3</t>
  </si>
  <si>
    <t>Ukupno 18 objekata; Površine cca 70.000 m2; Vrsta objekata - hale, skladišta, upravne zgrade itd.</t>
  </si>
  <si>
    <t>Broj privrednih društava (za poslednju 2023. godinu )</t>
  </si>
  <si>
    <t>Procenat privrednih društava (za poslednju 2023. godinu)</t>
  </si>
  <si>
    <t>Broj privrednih društava po veličini (za poslednju 2023. godinu)</t>
  </si>
  <si>
    <t>Procenat privrednih društava po veličini (za poslednju 2023. godinu)</t>
  </si>
  <si>
    <t>Broj preduzetnika po najznačajnijim delatnostima (za poslednju 2023. godinu)</t>
  </si>
  <si>
    <t>Grane privrede sa najviše zaposlenih (od većeg ka manjem) - 31.12.2023.</t>
  </si>
  <si>
    <t>Prihod: 425.129.759 KM; Neto dobit: 31.039.977 KM; Broj zaposlenih: 3.248; Prioritetne oblasti unutar područja: drvoprerada i proizvodnja namještaja, metaloprerada, tekstilna i prehrambena industrija</t>
  </si>
  <si>
    <t>Program podrške preduzetništvu za 2024. godinu</t>
  </si>
  <si>
    <t>3.134.579 KM / 1.602.685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</si>
</sst>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M&quot;;[Red]\-#,##0\ &quot;KM&quot;"/>
  </numFmts>
  <fonts count="30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7.7"/>
      <color theme="10"/>
      <name val="Calibri"/>
      <family val="2"/>
    </font>
    <font>
      <u/>
      <sz val="12"/>
      <color theme="10"/>
      <name val="Calibri"/>
      <family val="2"/>
    </font>
    <font>
      <u/>
      <sz val="12"/>
      <color rgb="FF0563C1"/>
      <name val="Calibri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6"/>
      <name val="Calibri"/>
      <family val="2"/>
      <scheme val="minor"/>
    </font>
    <font>
      <b/>
      <sz val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33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3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3" borderId="22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8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left" vertical="center" wrapText="1"/>
    </xf>
    <xf numFmtId="0" fontId="4" fillId="3" borderId="38" xfId="3" applyFont="1" applyFill="1" applyBorder="1" applyAlignment="1">
      <alignment horizontal="left" vertical="center" wrapText="1"/>
    </xf>
    <xf numFmtId="0" fontId="3" fillId="3" borderId="24" xfId="3" applyFont="1" applyFill="1" applyBorder="1" applyAlignment="1">
      <alignment horizontal="left" vertical="center" wrapText="1"/>
    </xf>
    <xf numFmtId="0" fontId="3" fillId="3" borderId="17" xfId="3" applyFont="1" applyFill="1" applyBorder="1" applyAlignment="1">
      <alignment horizontal="center" vertical="center" wrapText="1"/>
    </xf>
    <xf numFmtId="0" fontId="6" fillId="0" borderId="23" xfId="5" applyFont="1" applyBorder="1" applyAlignment="1">
      <alignment horizontal="left" vertical="center" wrapText="1"/>
    </xf>
    <xf numFmtId="3" fontId="3" fillId="0" borderId="0" xfId="0" applyNumberFormat="1" applyFont="1"/>
    <xf numFmtId="0" fontId="3" fillId="3" borderId="38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21" fillId="3" borderId="36" xfId="3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4" fillId="0" borderId="21" xfId="2" applyFont="1" applyFill="1" applyBorder="1" applyAlignment="1" applyProtection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6" fontId="3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5" fillId="0" borderId="20" xfId="2" applyFont="1" applyFill="1" applyBorder="1" applyAlignment="1" applyProtection="1">
      <alignment horizontal="center" vertical="center" wrapText="1"/>
    </xf>
    <xf numFmtId="0" fontId="14" fillId="0" borderId="20" xfId="2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3" fontId="3" fillId="0" borderId="20" xfId="5" applyNumberFormat="1" applyFont="1" applyBorder="1" applyAlignment="1">
      <alignment horizontal="center" vertical="center" wrapText="1"/>
    </xf>
    <xf numFmtId="0" fontId="3" fillId="0" borderId="20" xfId="5" applyFont="1" applyBorder="1" applyAlignment="1">
      <alignment horizontal="center" vertical="center" wrapText="1"/>
    </xf>
    <xf numFmtId="9" fontId="3" fillId="0" borderId="17" xfId="1" applyFont="1" applyFill="1" applyBorder="1" applyAlignment="1">
      <alignment horizontal="center" vertical="center" wrapText="1"/>
    </xf>
    <xf numFmtId="9" fontId="3" fillId="0" borderId="20" xfId="1" applyFont="1" applyFill="1" applyBorder="1" applyAlignment="1">
      <alignment horizontal="center" vertical="center" wrapText="1"/>
    </xf>
    <xf numFmtId="9" fontId="3" fillId="0" borderId="21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10" fontId="3" fillId="0" borderId="15" xfId="4" applyNumberFormat="1" applyFont="1" applyFill="1" applyBorder="1" applyAlignment="1">
      <alignment horizontal="center" vertical="center" wrapText="1"/>
    </xf>
    <xf numFmtId="10" fontId="3" fillId="0" borderId="12" xfId="4" applyNumberFormat="1" applyFont="1" applyFill="1" applyBorder="1" applyAlignment="1">
      <alignment horizontal="center" vertical="center" wrapText="1"/>
    </xf>
    <xf numFmtId="10" fontId="3" fillId="0" borderId="21" xfId="3" applyNumberFormat="1" applyFont="1" applyBorder="1" applyAlignment="1">
      <alignment horizontal="center" vertical="center" wrapText="1"/>
    </xf>
    <xf numFmtId="0" fontId="23" fillId="0" borderId="8" xfId="6" applyFont="1" applyBorder="1" applyAlignment="1">
      <alignment horizontal="left" vertical="center" wrapText="1"/>
    </xf>
    <xf numFmtId="0" fontId="24" fillId="0" borderId="0" xfId="3" applyFont="1"/>
    <xf numFmtId="0" fontId="24" fillId="0" borderId="0" xfId="0" applyFont="1"/>
    <xf numFmtId="0" fontId="23" fillId="0" borderId="10" xfId="6" applyFont="1" applyBorder="1" applyAlignment="1">
      <alignment horizontal="left" vertical="center" wrapText="1"/>
    </xf>
    <xf numFmtId="0" fontId="25" fillId="0" borderId="0" xfId="3" applyFont="1" applyAlignment="1">
      <alignment vertical="center"/>
    </xf>
    <xf numFmtId="1" fontId="26" fillId="0" borderId="0" xfId="3" applyNumberFormat="1" applyFont="1" applyAlignment="1">
      <alignment vertical="center"/>
    </xf>
    <xf numFmtId="1" fontId="25" fillId="0" borderId="0" xfId="3" applyNumberFormat="1" applyFont="1" applyAlignment="1">
      <alignment vertical="center"/>
    </xf>
    <xf numFmtId="0" fontId="23" fillId="0" borderId="0" xfId="6" applyFont="1" applyAlignment="1">
      <alignment horizontal="left" vertical="center" wrapText="1"/>
    </xf>
    <xf numFmtId="0" fontId="23" fillId="0" borderId="12" xfId="6" applyFont="1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 wrapText="1"/>
    </xf>
    <xf numFmtId="3" fontId="24" fillId="0" borderId="1" xfId="3" applyNumberFormat="1" applyFont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3" fontId="24" fillId="0" borderId="15" xfId="3" applyNumberFormat="1" applyFont="1" applyBorder="1" applyAlignment="1">
      <alignment horizontal="center" vertical="center" wrapText="1"/>
    </xf>
    <xf numFmtId="0" fontId="24" fillId="3" borderId="23" xfId="3" applyFont="1" applyFill="1" applyBorder="1" applyAlignment="1">
      <alignment horizontal="left" vertical="center"/>
    </xf>
    <xf numFmtId="0" fontId="25" fillId="3" borderId="23" xfId="3" applyFont="1" applyFill="1" applyBorder="1" applyAlignment="1">
      <alignment horizontal="left" vertical="center"/>
    </xf>
    <xf numFmtId="0" fontId="24" fillId="3" borderId="22" xfId="3" applyFont="1" applyFill="1" applyBorder="1" applyAlignment="1">
      <alignment horizontal="left" vertical="center" wrapText="1"/>
    </xf>
    <xf numFmtId="0" fontId="24" fillId="3" borderId="24" xfId="3" applyFont="1" applyFill="1" applyBorder="1" applyAlignment="1">
      <alignment horizontal="left" vertical="center" wrapText="1"/>
    </xf>
    <xf numFmtId="0" fontId="24" fillId="3" borderId="23" xfId="3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6" fillId="0" borderId="24" xfId="5" applyFont="1" applyBorder="1" applyAlignment="1">
      <alignment horizontal="left" vertical="center" wrapText="1"/>
    </xf>
    <xf numFmtId="0" fontId="3" fillId="0" borderId="11" xfId="3" applyFont="1" applyBorder="1" applyAlignment="1">
      <alignment horizontal="center" vertical="center" wrapText="1"/>
    </xf>
    <xf numFmtId="3" fontId="3" fillId="0" borderId="46" xfId="0" applyNumberFormat="1" applyFont="1" applyBorder="1" applyAlignment="1">
      <alignment horizont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24" fillId="0" borderId="14" xfId="3" applyFont="1" applyBorder="1" applyAlignment="1">
      <alignment horizontal="center" vertical="center" wrapText="1"/>
    </xf>
    <xf numFmtId="3" fontId="24" fillId="0" borderId="14" xfId="3" applyNumberFormat="1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13" xfId="3" applyFont="1" applyBorder="1" applyAlignment="1">
      <alignment horizontal="center" vertical="center" wrapText="1"/>
    </xf>
    <xf numFmtId="3" fontId="24" fillId="0" borderId="0" xfId="3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3" fillId="0" borderId="35" xfId="6" applyFont="1" applyBorder="1" applyAlignment="1">
      <alignment horizontal="left" vertical="center" wrapText="1"/>
    </xf>
    <xf numFmtId="0" fontId="24" fillId="2" borderId="17" xfId="3" applyFont="1" applyFill="1" applyBorder="1" applyAlignment="1">
      <alignment horizontal="center" vertical="center" wrapText="1"/>
    </xf>
    <xf numFmtId="49" fontId="24" fillId="2" borderId="20" xfId="3" applyNumberFormat="1" applyFont="1" applyFill="1" applyBorder="1" applyAlignment="1">
      <alignment horizontal="center" vertical="center" wrapText="1"/>
    </xf>
    <xf numFmtId="0" fontId="24" fillId="2" borderId="20" xfId="3" applyFont="1" applyFill="1" applyBorder="1" applyAlignment="1">
      <alignment horizontal="center" vertical="center" wrapText="1"/>
    </xf>
    <xf numFmtId="6" fontId="3" fillId="2" borderId="20" xfId="0" applyNumberFormat="1" applyFont="1" applyFill="1" applyBorder="1" applyAlignment="1">
      <alignment horizontal="center" vertical="center" wrapText="1"/>
    </xf>
    <xf numFmtId="0" fontId="4" fillId="3" borderId="22" xfId="3" applyFont="1" applyFill="1" applyBorder="1" applyAlignment="1">
      <alignment horizontal="left" vertical="center" wrapText="1"/>
    </xf>
    <xf numFmtId="0" fontId="25" fillId="0" borderId="9" xfId="6" applyFont="1" applyBorder="1" applyAlignment="1">
      <alignment horizontal="center" vertical="center" wrapText="1"/>
    </xf>
    <xf numFmtId="0" fontId="25" fillId="0" borderId="11" xfId="6" applyFont="1" applyBorder="1" applyAlignment="1">
      <alignment horizontal="center" vertical="center" wrapText="1"/>
    </xf>
    <xf numFmtId="0" fontId="25" fillId="0" borderId="42" xfId="6" applyFont="1" applyBorder="1" applyAlignment="1">
      <alignment horizontal="center" vertical="center" wrapText="1"/>
    </xf>
    <xf numFmtId="0" fontId="25" fillId="0" borderId="13" xfId="6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10" fontId="4" fillId="0" borderId="26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23" xfId="0" applyFont="1" applyFill="1" applyBorder="1" applyAlignment="1">
      <alignment horizontal="left" vertical="center" wrapText="1"/>
    </xf>
    <xf numFmtId="0" fontId="4" fillId="3" borderId="23" xfId="3" applyFont="1" applyFill="1" applyBorder="1" applyAlignment="1">
      <alignment horizontal="left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/>
    </xf>
    <xf numFmtId="0" fontId="9" fillId="4" borderId="28" xfId="0" applyFont="1" applyFill="1" applyBorder="1" applyAlignment="1">
      <alignment vertical="center"/>
    </xf>
    <xf numFmtId="0" fontId="25" fillId="0" borderId="14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5" xfId="3" applyFont="1" applyBorder="1" applyAlignment="1">
      <alignment horizontal="center" vertical="center" wrapText="1"/>
    </xf>
    <xf numFmtId="3" fontId="25" fillId="0" borderId="14" xfId="3" applyNumberFormat="1" applyFont="1" applyBorder="1" applyAlignment="1">
      <alignment horizontal="center" vertical="center" wrapText="1"/>
    </xf>
    <xf numFmtId="3" fontId="25" fillId="0" borderId="1" xfId="3" applyNumberFormat="1" applyFont="1" applyBorder="1" applyAlignment="1">
      <alignment horizontal="center" vertical="center" wrapText="1"/>
    </xf>
    <xf numFmtId="3" fontId="25" fillId="0" borderId="15" xfId="3" applyNumberFormat="1" applyFont="1" applyBorder="1" applyAlignment="1">
      <alignment horizontal="center" vertical="center" wrapText="1"/>
    </xf>
    <xf numFmtId="0" fontId="25" fillId="0" borderId="8" xfId="3" applyFont="1" applyBorder="1" applyAlignment="1">
      <alignment horizontal="left" vertical="center" wrapText="1"/>
    </xf>
    <xf numFmtId="0" fontId="25" fillId="0" borderId="10" xfId="3" applyFont="1" applyBorder="1" applyAlignment="1">
      <alignment horizontal="left" vertical="center" wrapText="1"/>
    </xf>
    <xf numFmtId="0" fontId="25" fillId="0" borderId="12" xfId="0" applyFont="1" applyBorder="1"/>
    <xf numFmtId="49" fontId="4" fillId="2" borderId="20" xfId="0" applyNumberFormat="1" applyFont="1" applyFill="1" applyBorder="1" applyAlignment="1">
      <alignment horizontal="center" vertical="center" wrapText="1"/>
    </xf>
    <xf numFmtId="0" fontId="29" fillId="0" borderId="22" xfId="5" applyFont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/>
    </xf>
    <xf numFmtId="0" fontId="12" fillId="4" borderId="39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25" fillId="0" borderId="26" xfId="3" applyFont="1" applyBorder="1" applyAlignment="1">
      <alignment horizontal="left" vertical="center" wrapText="1"/>
    </xf>
    <xf numFmtId="0" fontId="25" fillId="0" borderId="15" xfId="3" applyFont="1" applyBorder="1" applyAlignment="1">
      <alignment horizontal="left" vertical="center" wrapText="1"/>
    </xf>
    <xf numFmtId="0" fontId="25" fillId="0" borderId="13" xfId="3" applyFont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3" fillId="0" borderId="25" xfId="5" applyFont="1" applyBorder="1" applyAlignment="1">
      <alignment horizontal="left" vertical="center" wrapText="1"/>
    </xf>
    <xf numFmtId="0" fontId="3" fillId="0" borderId="14" xfId="5" applyFont="1" applyBorder="1" applyAlignment="1">
      <alignment horizontal="left" vertical="center" wrapText="1"/>
    </xf>
    <xf numFmtId="0" fontId="3" fillId="0" borderId="9" xfId="5" applyFont="1" applyBorder="1" applyAlignment="1">
      <alignment horizontal="left" vertical="center" wrapText="1"/>
    </xf>
    <xf numFmtId="0" fontId="3" fillId="0" borderId="38" xfId="5" applyFont="1" applyBorder="1" applyAlignment="1">
      <alignment horizontal="left" vertical="center" wrapText="1"/>
    </xf>
    <xf numFmtId="0" fontId="3" fillId="0" borderId="43" xfId="5" applyFont="1" applyBorder="1" applyAlignment="1">
      <alignment horizontal="left" vertical="center" wrapText="1"/>
    </xf>
    <xf numFmtId="0" fontId="3" fillId="0" borderId="21" xfId="5" applyFont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24" fillId="0" borderId="16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vertical="center" wrapText="1"/>
    </xf>
    <xf numFmtId="0" fontId="25" fillId="2" borderId="16" xfId="3" applyFont="1" applyFill="1" applyBorder="1" applyAlignment="1">
      <alignment horizontal="left" vertical="center" wrapText="1"/>
    </xf>
    <xf numFmtId="0" fontId="25" fillId="2" borderId="1" xfId="3" applyFont="1" applyFill="1" applyBorder="1" applyAlignment="1">
      <alignment horizontal="left" vertical="center" wrapText="1"/>
    </xf>
    <xf numFmtId="0" fontId="25" fillId="2" borderId="11" xfId="3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/>
    </xf>
    <xf numFmtId="0" fontId="25" fillId="0" borderId="16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left" vertical="center" wrapText="1"/>
    </xf>
    <xf numFmtId="0" fontId="25" fillId="0" borderId="11" xfId="3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0" xfId="0" applyFont="1" applyFill="1"/>
    <xf numFmtId="0" fontId="0" fillId="0" borderId="0" xfId="0" applyFill="1"/>
    <xf numFmtId="49" fontId="3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/>
    <xf numFmtId="3" fontId="3" fillId="0" borderId="44" xfId="0" applyNumberFormat="1" applyFont="1" applyFill="1" applyBorder="1" applyAlignment="1">
      <alignment horizontal="center" vertical="center" wrapText="1"/>
    </xf>
    <xf numFmtId="10" fontId="4" fillId="0" borderId="4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/>
  </cellXfs>
  <cellStyles count="8">
    <cellStyle name="Hyperlink" xfId="2" builtinId="8"/>
    <cellStyle name="Normal" xfId="0" builtinId="0"/>
    <cellStyle name="Normal 2" xfId="3" xr:uid="{00000000-0005-0000-0000-000002000000}"/>
    <cellStyle name="Normal 2 2" xfId="6" xr:uid="{00000000-0005-0000-0000-000003000000}"/>
    <cellStyle name="Normal 3" xfId="5" xr:uid="{00000000-0005-0000-0000-000004000000}"/>
    <cellStyle name="Percent" xfId="1" builtinId="5"/>
    <cellStyle name="Percent 2" xfId="4" xr:uid="{00000000-0005-0000-0000-000006000000}"/>
    <cellStyle name="Percent 2 2" xfId="7" xr:uid="{00000000-0005-0000-0000-000007000000}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adgradiska.com/" TargetMode="External"/><Relationship Id="rId2" Type="http://schemas.openxmlformats.org/officeDocument/2006/relationships/hyperlink" Target="mailto:gradonacelnik@gradgradiska.com" TargetMode="External"/><Relationship Id="rId1" Type="http://schemas.openxmlformats.org/officeDocument/2006/relationships/hyperlink" Target="mailto:darko.vrhovac@gradgradiska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2"/>
  <sheetViews>
    <sheetView tabSelected="1" topLeftCell="A53" zoomScaleNormal="100" zoomScaleSheetLayoutView="90" workbookViewId="0">
      <selection activeCell="E60" sqref="E60"/>
    </sheetView>
  </sheetViews>
  <sheetFormatPr defaultRowHeight="15" x14ac:dyDescent="0.25"/>
  <cols>
    <col min="1" max="1" width="72.7109375" customWidth="1"/>
    <col min="2" max="2" width="72.140625" customWidth="1"/>
    <col min="3" max="4" width="17.5703125" customWidth="1"/>
    <col min="5" max="5" width="22.85546875" customWidth="1"/>
    <col min="6" max="6" width="19.5703125" customWidth="1"/>
    <col min="7" max="9" width="21.7109375" customWidth="1"/>
    <col min="10" max="10" width="24.5703125" customWidth="1"/>
    <col min="11" max="11" width="21.7109375" customWidth="1"/>
    <col min="12" max="14" width="25.140625" customWidth="1"/>
    <col min="15" max="15" width="13.140625" customWidth="1"/>
  </cols>
  <sheetData>
    <row r="1" spans="1:4" s="4" customFormat="1" ht="21.75" thickBot="1" x14ac:dyDescent="0.3">
      <c r="A1" s="162" t="s">
        <v>69</v>
      </c>
      <c r="B1" s="163"/>
    </row>
    <row r="2" spans="1:4" s="4" customFormat="1" ht="15.75" customHeight="1" x14ac:dyDescent="0.25">
      <c r="A2" s="164" t="s">
        <v>76</v>
      </c>
      <c r="B2" s="165"/>
    </row>
    <row r="3" spans="1:4" s="4" customFormat="1" ht="15.75" x14ac:dyDescent="0.25">
      <c r="A3" s="166"/>
      <c r="B3" s="167"/>
      <c r="D3" s="12"/>
    </row>
    <row r="4" spans="1:4" s="4" customFormat="1" ht="50.25" customHeight="1" thickBot="1" x14ac:dyDescent="0.3">
      <c r="A4" s="168"/>
      <c r="B4" s="169"/>
    </row>
    <row r="5" spans="1:4" ht="15.75" thickBot="1" x14ac:dyDescent="0.3"/>
    <row r="6" spans="1:4" s="4" customFormat="1" ht="21.75" thickBot="1" x14ac:dyDescent="0.3">
      <c r="A6" s="170" t="s">
        <v>143</v>
      </c>
      <c r="B6" s="171"/>
      <c r="C6" s="221"/>
    </row>
    <row r="7" spans="1:4" s="4" customFormat="1" ht="16.5" customHeight="1" x14ac:dyDescent="0.25">
      <c r="A7" s="19" t="s">
        <v>77</v>
      </c>
      <c r="B7" s="56" t="s">
        <v>186</v>
      </c>
      <c r="C7" s="221"/>
    </row>
    <row r="8" spans="1:4" s="4" customFormat="1" ht="15.75" x14ac:dyDescent="0.25">
      <c r="A8" s="20" t="s">
        <v>78</v>
      </c>
      <c r="B8" s="57" t="s">
        <v>187</v>
      </c>
      <c r="C8" s="221"/>
    </row>
    <row r="9" spans="1:4" s="4" customFormat="1" ht="16.5" thickBot="1" x14ac:dyDescent="0.3">
      <c r="A9" s="31" t="s">
        <v>79</v>
      </c>
      <c r="B9" s="58" t="s">
        <v>106</v>
      </c>
      <c r="C9" s="221"/>
    </row>
    <row r="10" spans="1:4" ht="15.75" thickBot="1" x14ac:dyDescent="0.3">
      <c r="C10" s="222"/>
    </row>
    <row r="11" spans="1:4" s="4" customFormat="1" ht="21.75" thickBot="1" x14ac:dyDescent="0.4">
      <c r="A11" s="172" t="s">
        <v>85</v>
      </c>
      <c r="B11" s="173"/>
      <c r="C11" s="221"/>
      <c r="D11" s="18"/>
    </row>
    <row r="12" spans="1:4" s="4" customFormat="1" ht="15.75" x14ac:dyDescent="0.25">
      <c r="A12" s="19" t="s">
        <v>0</v>
      </c>
      <c r="B12" s="59" t="s">
        <v>116</v>
      </c>
      <c r="C12" s="221"/>
    </row>
    <row r="13" spans="1:4" s="4" customFormat="1" ht="15.75" x14ac:dyDescent="0.25">
      <c r="A13" s="20" t="s">
        <v>1</v>
      </c>
      <c r="B13" s="60">
        <v>49196</v>
      </c>
      <c r="C13" s="221"/>
    </row>
    <row r="14" spans="1:4" s="4" customFormat="1" ht="15.75" x14ac:dyDescent="0.25">
      <c r="A14" s="20" t="s">
        <v>2</v>
      </c>
      <c r="B14" s="61" t="s">
        <v>95</v>
      </c>
      <c r="C14" s="221"/>
    </row>
    <row r="15" spans="1:4" s="4" customFormat="1" ht="15.75" x14ac:dyDescent="0.25">
      <c r="A15" s="20" t="s">
        <v>26</v>
      </c>
      <c r="B15" s="132">
        <v>47631108</v>
      </c>
      <c r="C15" s="223"/>
    </row>
    <row r="16" spans="1:4" s="4" customFormat="1" ht="15.75" x14ac:dyDescent="0.25">
      <c r="A16" s="20" t="s">
        <v>27</v>
      </c>
      <c r="B16" s="157" t="s">
        <v>206</v>
      </c>
      <c r="C16" s="223"/>
    </row>
    <row r="17" spans="1:14" s="4" customFormat="1" ht="15.75" x14ac:dyDescent="0.25">
      <c r="A17" s="21" t="s">
        <v>46</v>
      </c>
      <c r="B17" s="62" t="s">
        <v>96</v>
      </c>
      <c r="C17" s="221"/>
    </row>
    <row r="18" spans="1:14" s="4" customFormat="1" ht="15.75" x14ac:dyDescent="0.25">
      <c r="A18" s="21" t="s">
        <v>52</v>
      </c>
      <c r="B18" s="62" t="s">
        <v>97</v>
      </c>
      <c r="C18" s="221"/>
    </row>
    <row r="19" spans="1:14" s="4" customFormat="1" ht="15.75" x14ac:dyDescent="0.25">
      <c r="A19" s="21" t="s">
        <v>47</v>
      </c>
      <c r="B19" s="63" t="s">
        <v>98</v>
      </c>
      <c r="C19" s="221"/>
    </row>
    <row r="20" spans="1:14" s="4" customFormat="1" ht="15.75" x14ac:dyDescent="0.25">
      <c r="A20" s="21" t="s">
        <v>48</v>
      </c>
      <c r="B20" s="64" t="s">
        <v>99</v>
      </c>
      <c r="C20" s="221"/>
    </row>
    <row r="21" spans="1:14" s="4" customFormat="1" ht="15.75" x14ac:dyDescent="0.25">
      <c r="A21" s="21" t="s">
        <v>49</v>
      </c>
      <c r="B21" s="62" t="s">
        <v>162</v>
      </c>
      <c r="C21" s="221"/>
    </row>
    <row r="22" spans="1:14" s="4" customFormat="1" ht="16.5" thickBot="1" x14ac:dyDescent="0.3">
      <c r="A22" s="22" t="s">
        <v>50</v>
      </c>
      <c r="B22" s="65" t="s">
        <v>162</v>
      </c>
      <c r="C22" s="221"/>
    </row>
    <row r="23" spans="1:14" s="4" customFormat="1" ht="15.75" customHeight="1" thickBot="1" x14ac:dyDescent="0.3">
      <c r="A23" s="5"/>
      <c r="B23" s="6"/>
      <c r="I23" s="3"/>
      <c r="J23" s="3"/>
      <c r="K23" s="3"/>
      <c r="L23" s="3"/>
      <c r="M23" s="3"/>
      <c r="N23" s="3"/>
    </row>
    <row r="24" spans="1:14" s="4" customFormat="1" ht="21.75" thickBot="1" x14ac:dyDescent="0.3">
      <c r="A24" s="170" t="s">
        <v>86</v>
      </c>
      <c r="B24" s="171"/>
      <c r="C24" s="221"/>
      <c r="I24" s="3"/>
      <c r="J24" s="3"/>
      <c r="K24" s="3"/>
      <c r="L24" s="3"/>
      <c r="M24" s="3"/>
      <c r="N24" s="3"/>
    </row>
    <row r="25" spans="1:14" s="4" customFormat="1" ht="15.75" customHeight="1" x14ac:dyDescent="0.25">
      <c r="A25" s="23" t="s">
        <v>28</v>
      </c>
      <c r="B25" s="59" t="s">
        <v>144</v>
      </c>
      <c r="C25" s="221"/>
      <c r="I25" s="3"/>
      <c r="J25" s="3"/>
      <c r="K25" s="3"/>
      <c r="L25" s="3"/>
      <c r="M25" s="3"/>
      <c r="N25" s="3"/>
    </row>
    <row r="26" spans="1:14" s="4" customFormat="1" ht="15.75" customHeight="1" x14ac:dyDescent="0.25">
      <c r="A26" s="24" t="s">
        <v>29</v>
      </c>
      <c r="B26" s="66" t="s">
        <v>145</v>
      </c>
      <c r="C26" s="221"/>
      <c r="I26" s="3"/>
      <c r="J26" s="3"/>
      <c r="K26" s="3"/>
      <c r="L26" s="3"/>
      <c r="M26" s="3"/>
      <c r="N26" s="3"/>
    </row>
    <row r="27" spans="1:14" s="4" customFormat="1" ht="15.75" customHeight="1" x14ac:dyDescent="0.25">
      <c r="A27" s="24" t="s">
        <v>30</v>
      </c>
      <c r="B27" s="66" t="s">
        <v>146</v>
      </c>
      <c r="C27" s="221"/>
      <c r="I27" s="3"/>
      <c r="J27" s="3"/>
      <c r="K27" s="3"/>
      <c r="L27" s="3"/>
      <c r="M27" s="3"/>
      <c r="N27" s="3"/>
    </row>
    <row r="28" spans="1:14" s="4" customFormat="1" ht="15.75" customHeight="1" x14ac:dyDescent="0.25">
      <c r="A28" s="24" t="s">
        <v>31</v>
      </c>
      <c r="B28" s="66" t="s">
        <v>147</v>
      </c>
      <c r="C28" s="221"/>
      <c r="I28" s="3"/>
      <c r="J28" s="3"/>
      <c r="K28" s="3"/>
      <c r="L28" s="3"/>
      <c r="M28" s="3"/>
      <c r="N28" s="3"/>
    </row>
    <row r="29" spans="1:14" s="4" customFormat="1" ht="15.75" customHeight="1" x14ac:dyDescent="0.25">
      <c r="A29" s="24" t="s">
        <v>39</v>
      </c>
      <c r="B29" s="66" t="s">
        <v>148</v>
      </c>
      <c r="C29" s="221"/>
      <c r="I29" s="3"/>
      <c r="J29" s="3"/>
      <c r="K29" s="3"/>
      <c r="L29" s="3"/>
      <c r="M29" s="3"/>
      <c r="N29" s="3"/>
    </row>
    <row r="30" spans="1:14" s="4" customFormat="1" ht="15.75" customHeight="1" x14ac:dyDescent="0.25">
      <c r="A30" s="24" t="s">
        <v>32</v>
      </c>
      <c r="B30" s="66" t="s">
        <v>149</v>
      </c>
      <c r="C30" s="221"/>
      <c r="I30" s="3"/>
      <c r="J30" s="3"/>
      <c r="K30" s="3"/>
      <c r="L30" s="3"/>
      <c r="M30" s="3"/>
      <c r="N30" s="3"/>
    </row>
    <row r="31" spans="1:14" s="4" customFormat="1" ht="15.75" customHeight="1" x14ac:dyDescent="0.25">
      <c r="A31" s="24" t="s">
        <v>40</v>
      </c>
      <c r="B31" s="66" t="s">
        <v>150</v>
      </c>
      <c r="C31" s="221"/>
      <c r="I31" s="3"/>
      <c r="J31" s="3"/>
      <c r="K31" s="3"/>
      <c r="L31" s="3"/>
      <c r="M31" s="3"/>
      <c r="N31" s="3"/>
    </row>
    <row r="32" spans="1:14" s="4" customFormat="1" ht="15.75" customHeight="1" x14ac:dyDescent="0.25">
      <c r="A32" s="24" t="s">
        <v>33</v>
      </c>
      <c r="B32" s="66" t="s">
        <v>151</v>
      </c>
      <c r="C32" s="221"/>
      <c r="I32" s="3"/>
      <c r="J32" s="3"/>
      <c r="K32" s="3"/>
      <c r="L32" s="3"/>
      <c r="M32" s="3"/>
      <c r="N32" s="3"/>
    </row>
    <row r="33" spans="1:14" s="4" customFormat="1" ht="15.75" customHeight="1" x14ac:dyDescent="0.25">
      <c r="A33" s="24" t="s">
        <v>34</v>
      </c>
      <c r="B33" s="66" t="s">
        <v>152</v>
      </c>
      <c r="C33" s="221"/>
      <c r="I33" s="3"/>
      <c r="J33" s="3"/>
      <c r="K33" s="3"/>
      <c r="L33" s="3"/>
      <c r="M33" s="3"/>
      <c r="N33" s="3"/>
    </row>
    <row r="34" spans="1:14" s="4" customFormat="1" ht="15.75" customHeight="1" x14ac:dyDescent="0.25">
      <c r="A34" s="24" t="s">
        <v>35</v>
      </c>
      <c r="B34" s="66" t="s">
        <v>153</v>
      </c>
      <c r="C34" s="221"/>
      <c r="I34" s="3"/>
      <c r="J34" s="3"/>
      <c r="K34" s="3"/>
      <c r="L34" s="3"/>
      <c r="M34" s="3"/>
      <c r="N34" s="3"/>
    </row>
    <row r="35" spans="1:14" s="4" customFormat="1" ht="15.75" customHeight="1" x14ac:dyDescent="0.25">
      <c r="A35" s="24" t="s">
        <v>36</v>
      </c>
      <c r="B35" s="66" t="s">
        <v>154</v>
      </c>
      <c r="C35" s="221"/>
      <c r="I35" s="3"/>
      <c r="J35" s="3"/>
      <c r="K35" s="3"/>
      <c r="L35" s="3"/>
      <c r="M35" s="3"/>
      <c r="N35" s="3"/>
    </row>
    <row r="36" spans="1:14" s="4" customFormat="1" ht="15.75" customHeight="1" x14ac:dyDescent="0.25">
      <c r="A36" s="24" t="s">
        <v>37</v>
      </c>
      <c r="B36" s="66" t="s">
        <v>155</v>
      </c>
      <c r="C36" s="221"/>
      <c r="I36" s="3"/>
      <c r="J36" s="3"/>
      <c r="K36" s="3"/>
      <c r="L36" s="3"/>
      <c r="M36" s="3"/>
      <c r="N36" s="3"/>
    </row>
    <row r="37" spans="1:14" s="4" customFormat="1" ht="15.75" customHeight="1" thickBot="1" x14ac:dyDescent="0.3">
      <c r="A37" s="25" t="s">
        <v>38</v>
      </c>
      <c r="B37" s="67" t="s">
        <v>156</v>
      </c>
      <c r="C37" s="221"/>
      <c r="I37" s="3"/>
      <c r="J37" s="3"/>
      <c r="K37" s="3"/>
      <c r="L37" s="3"/>
      <c r="M37" s="3"/>
      <c r="N37" s="3"/>
    </row>
    <row r="38" spans="1:14" s="4" customFormat="1" ht="15.75" customHeight="1" thickBot="1" x14ac:dyDescent="0.3">
      <c r="A38" s="7"/>
      <c r="B38" s="8"/>
      <c r="C38" s="221"/>
      <c r="I38" s="3"/>
      <c r="J38" s="3"/>
      <c r="K38" s="3"/>
      <c r="L38" s="3"/>
      <c r="M38" s="3"/>
      <c r="N38" s="3"/>
    </row>
    <row r="39" spans="1:14" s="4" customFormat="1" ht="21.75" thickBot="1" x14ac:dyDescent="0.3">
      <c r="A39" s="160" t="s">
        <v>87</v>
      </c>
      <c r="B39" s="161"/>
      <c r="C39" s="221"/>
      <c r="I39" s="3"/>
      <c r="J39" s="3"/>
      <c r="K39" s="3"/>
      <c r="L39" s="3"/>
      <c r="M39" s="3"/>
      <c r="N39" s="3"/>
    </row>
    <row r="40" spans="1:14" s="4" customFormat="1" ht="15.75" customHeight="1" x14ac:dyDescent="0.25">
      <c r="A40" s="85" t="s">
        <v>100</v>
      </c>
      <c r="B40" s="68" t="s">
        <v>157</v>
      </c>
      <c r="C40" s="221"/>
      <c r="I40" s="3"/>
      <c r="J40" s="3"/>
      <c r="K40" s="3"/>
      <c r="L40" s="3"/>
      <c r="M40" s="3"/>
      <c r="N40" s="3"/>
    </row>
    <row r="41" spans="1:14" s="4" customFormat="1" ht="15.75" customHeight="1" x14ac:dyDescent="0.25">
      <c r="A41" s="39" t="s">
        <v>101</v>
      </c>
      <c r="B41" s="69" t="s">
        <v>159</v>
      </c>
      <c r="C41" s="221"/>
      <c r="I41" s="3"/>
      <c r="J41" s="3"/>
      <c r="K41" s="3"/>
      <c r="L41" s="3"/>
      <c r="M41" s="3"/>
      <c r="N41" s="3"/>
    </row>
    <row r="42" spans="1:14" s="4" customFormat="1" ht="15.75" customHeight="1" x14ac:dyDescent="0.25">
      <c r="A42" s="39" t="s">
        <v>102</v>
      </c>
      <c r="B42" s="69" t="s">
        <v>158</v>
      </c>
      <c r="C42" s="221"/>
      <c r="I42" s="3"/>
      <c r="J42" s="3"/>
      <c r="K42" s="3"/>
      <c r="L42" s="3"/>
      <c r="M42" s="3"/>
      <c r="N42" s="3"/>
    </row>
    <row r="43" spans="1:14" s="4" customFormat="1" ht="15.75" customHeight="1" thickBot="1" x14ac:dyDescent="0.3">
      <c r="A43" s="40" t="s">
        <v>103</v>
      </c>
      <c r="B43" s="70" t="s">
        <v>160</v>
      </c>
      <c r="C43" s="221"/>
      <c r="I43" s="3"/>
      <c r="J43" s="3"/>
      <c r="K43" s="3"/>
      <c r="L43" s="3"/>
      <c r="M43" s="3"/>
      <c r="N43" s="3"/>
    </row>
    <row r="44" spans="1:14" s="9" customFormat="1" ht="15.75" customHeight="1" thickBot="1" x14ac:dyDescent="0.3">
      <c r="A44" s="7"/>
      <c r="G44" s="4"/>
      <c r="I44" s="2"/>
      <c r="J44" s="2"/>
      <c r="K44" s="2"/>
      <c r="L44" s="2"/>
      <c r="M44" s="2"/>
      <c r="N44" s="2"/>
    </row>
    <row r="45" spans="1:14" s="9" customFormat="1" ht="21.75" thickBot="1" x14ac:dyDescent="0.3">
      <c r="A45" s="179" t="s">
        <v>88</v>
      </c>
      <c r="B45" s="180"/>
      <c r="C45" s="180"/>
      <c r="D45" s="180"/>
      <c r="E45" s="180"/>
      <c r="F45" s="181"/>
      <c r="G45" s="4"/>
      <c r="I45" s="2"/>
      <c r="J45" s="2"/>
      <c r="K45" s="2"/>
      <c r="L45" s="2"/>
      <c r="M45" s="2"/>
      <c r="N45" s="2"/>
    </row>
    <row r="46" spans="1:14" s="4" customFormat="1" ht="15.75" x14ac:dyDescent="0.25">
      <c r="A46" s="26" t="s">
        <v>41</v>
      </c>
      <c r="B46" s="182" t="s">
        <v>140</v>
      </c>
      <c r="C46" s="183"/>
      <c r="D46" s="183"/>
      <c r="E46" s="183"/>
      <c r="F46" s="184"/>
      <c r="I46" s="3"/>
      <c r="J46" s="3"/>
      <c r="K46" s="3"/>
      <c r="L46" s="3"/>
      <c r="M46" s="3"/>
      <c r="N46" s="3"/>
    </row>
    <row r="47" spans="1:14" s="4" customFormat="1" ht="15.75" x14ac:dyDescent="0.25">
      <c r="A47" s="28" t="s">
        <v>42</v>
      </c>
      <c r="B47" s="182" t="s">
        <v>141</v>
      </c>
      <c r="C47" s="183"/>
      <c r="D47" s="183"/>
      <c r="E47" s="183"/>
      <c r="F47" s="184"/>
      <c r="I47" s="3"/>
      <c r="J47" s="3"/>
      <c r="K47" s="3"/>
      <c r="L47" s="3"/>
      <c r="M47" s="3"/>
      <c r="N47" s="3"/>
    </row>
    <row r="48" spans="1:14" s="4" customFormat="1" ht="15.75" x14ac:dyDescent="0.25">
      <c r="A48" s="28" t="s">
        <v>43</v>
      </c>
      <c r="B48" s="182" t="s">
        <v>139</v>
      </c>
      <c r="C48" s="183"/>
      <c r="D48" s="183"/>
      <c r="E48" s="183"/>
      <c r="F48" s="184"/>
      <c r="I48" s="3"/>
      <c r="J48" s="3"/>
      <c r="K48" s="3"/>
      <c r="L48" s="3"/>
      <c r="M48" s="3"/>
      <c r="N48" s="3"/>
    </row>
    <row r="49" spans="1:14" s="4" customFormat="1" ht="15.75" x14ac:dyDescent="0.25">
      <c r="A49" s="28" t="s">
        <v>44</v>
      </c>
      <c r="B49" s="182" t="s">
        <v>161</v>
      </c>
      <c r="C49" s="183"/>
      <c r="D49" s="183"/>
      <c r="E49" s="183"/>
      <c r="F49" s="184"/>
      <c r="I49" s="3"/>
      <c r="J49" s="3"/>
      <c r="K49" s="3"/>
      <c r="L49" s="3"/>
      <c r="M49" s="3"/>
      <c r="N49" s="3"/>
    </row>
    <row r="50" spans="1:14" s="4" customFormat="1" ht="16.5" thickBot="1" x14ac:dyDescent="0.3">
      <c r="A50" s="27" t="s">
        <v>45</v>
      </c>
      <c r="B50" s="174" t="s">
        <v>142</v>
      </c>
      <c r="C50" s="175"/>
      <c r="D50" s="175"/>
      <c r="E50" s="175"/>
      <c r="F50" s="176"/>
      <c r="I50" s="3"/>
      <c r="J50" s="3"/>
      <c r="K50" s="3"/>
      <c r="L50" s="3"/>
      <c r="M50" s="3"/>
      <c r="N50" s="3"/>
    </row>
    <row r="51" spans="1:14" s="4" customFormat="1" ht="15.75" x14ac:dyDescent="0.25">
      <c r="A51" s="5"/>
      <c r="I51" s="3"/>
      <c r="J51" s="1"/>
      <c r="K51" s="3"/>
      <c r="L51" s="3"/>
      <c r="M51" s="3"/>
      <c r="N51" s="3"/>
    </row>
    <row r="52" spans="1:14" s="4" customFormat="1" ht="21.75" thickBot="1" x14ac:dyDescent="0.3">
      <c r="A52" s="177" t="s">
        <v>93</v>
      </c>
      <c r="B52" s="178"/>
      <c r="C52" s="178"/>
      <c r="D52" s="178"/>
      <c r="E52" s="178"/>
      <c r="F52" s="178"/>
      <c r="G52" s="178"/>
      <c r="H52" s="221"/>
      <c r="I52" s="3"/>
      <c r="J52" s="1"/>
      <c r="K52" s="3"/>
      <c r="L52" s="3"/>
      <c r="M52" s="3"/>
      <c r="N52" s="3"/>
    </row>
    <row r="53" spans="1:14" s="4" customFormat="1" ht="79.5" thickBot="1" x14ac:dyDescent="0.3">
      <c r="A53" s="55" t="s">
        <v>109</v>
      </c>
      <c r="B53" s="41" t="s">
        <v>110</v>
      </c>
      <c r="C53" s="42" t="s">
        <v>111</v>
      </c>
      <c r="D53" s="42" t="s">
        <v>112</v>
      </c>
      <c r="E53" s="42" t="s">
        <v>113</v>
      </c>
      <c r="F53" s="42" t="s">
        <v>114</v>
      </c>
      <c r="G53" s="43" t="s">
        <v>14</v>
      </c>
      <c r="H53" s="221"/>
      <c r="I53" s="12"/>
      <c r="J53" s="12"/>
      <c r="K53" s="12"/>
      <c r="L53" s="12"/>
      <c r="M53" s="12"/>
      <c r="N53" s="12"/>
    </row>
    <row r="54" spans="1:14" s="4" customFormat="1" ht="15.75" x14ac:dyDescent="0.25">
      <c r="A54" s="44" t="s">
        <v>198</v>
      </c>
      <c r="B54" s="71">
        <v>54</v>
      </c>
      <c r="C54" s="71">
        <v>109</v>
      </c>
      <c r="D54" s="71">
        <v>162</v>
      </c>
      <c r="E54" s="71">
        <v>64</v>
      </c>
      <c r="F54" s="71">
        <v>168</v>
      </c>
      <c r="G54" s="109">
        <f>B54+C54+D54+E54+F54</f>
        <v>557</v>
      </c>
      <c r="H54" s="221"/>
    </row>
    <row r="55" spans="1:14" s="4" customFormat="1" ht="16.5" thickBot="1" x14ac:dyDescent="0.3">
      <c r="A55" s="45" t="s">
        <v>199</v>
      </c>
      <c r="B55" s="86">
        <f>B54/G54</f>
        <v>9.6947935368043081E-2</v>
      </c>
      <c r="C55" s="86">
        <f>C54/G54</f>
        <v>0.19569120287253142</v>
      </c>
      <c r="D55" s="86">
        <f>D54/G54</f>
        <v>0.29084380610412924</v>
      </c>
      <c r="E55" s="86">
        <f>E54/G54</f>
        <v>0.11490125673249552</v>
      </c>
      <c r="F55" s="86">
        <f>F54/G54</f>
        <v>0.30161579892280072</v>
      </c>
      <c r="G55" s="86">
        <f>B55+C55+D55+E55+F55</f>
        <v>1</v>
      </c>
      <c r="H55" s="221"/>
    </row>
    <row r="56" spans="1:14" s="4" customFormat="1" ht="21.75" thickBot="1" x14ac:dyDescent="0.3">
      <c r="A56" s="147" t="s">
        <v>94</v>
      </c>
      <c r="B56" s="32" t="s">
        <v>11</v>
      </c>
      <c r="C56" s="10" t="s">
        <v>12</v>
      </c>
      <c r="D56" s="33" t="s">
        <v>13</v>
      </c>
      <c r="E56" s="11" t="s">
        <v>188</v>
      </c>
      <c r="F56" s="11" t="s">
        <v>14</v>
      </c>
      <c r="G56" s="221"/>
    </row>
    <row r="57" spans="1:14" s="140" customFormat="1" ht="15.75" x14ac:dyDescent="0.25">
      <c r="A57" s="142" t="s">
        <v>200</v>
      </c>
      <c r="B57" s="143">
        <v>6</v>
      </c>
      <c r="C57" s="144">
        <v>19</v>
      </c>
      <c r="D57" s="145">
        <v>80</v>
      </c>
      <c r="E57" s="146">
        <v>452</v>
      </c>
      <c r="F57" s="146">
        <f>B57+C57+D57+E57</f>
        <v>557</v>
      </c>
      <c r="G57" s="224"/>
    </row>
    <row r="58" spans="1:14" s="4" customFormat="1" ht="16.5" thickBot="1" x14ac:dyDescent="0.3">
      <c r="A58" s="46" t="s">
        <v>201</v>
      </c>
      <c r="B58" s="87">
        <f>B57/F57</f>
        <v>1.0771992818671455E-2</v>
      </c>
      <c r="C58" s="86">
        <f>C57/F57</f>
        <v>3.4111310592459608E-2</v>
      </c>
      <c r="D58" s="86">
        <f>D57/F57</f>
        <v>0.14362657091561939</v>
      </c>
      <c r="E58" s="88">
        <f>E57/F57</f>
        <v>0.81149012567324952</v>
      </c>
      <c r="F58" s="88">
        <f>B58+C58+D58+E58</f>
        <v>1</v>
      </c>
      <c r="G58" s="221"/>
    </row>
    <row r="59" spans="1:14" s="4" customFormat="1" ht="16.5" thickBot="1" x14ac:dyDescent="0.3">
      <c r="A59" s="5"/>
    </row>
    <row r="60" spans="1:14" s="4" customFormat="1" ht="32.25" thickBot="1" x14ac:dyDescent="0.3">
      <c r="A60" s="133" t="s">
        <v>202</v>
      </c>
      <c r="B60" s="47" t="s">
        <v>3</v>
      </c>
      <c r="C60" s="225"/>
    </row>
    <row r="61" spans="1:14" s="91" customFormat="1" ht="12.75" customHeight="1" x14ac:dyDescent="0.2">
      <c r="A61" s="89" t="s">
        <v>165</v>
      </c>
      <c r="B61" s="134">
        <v>341</v>
      </c>
      <c r="C61" s="225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1:14" s="91" customFormat="1" ht="25.5" x14ac:dyDescent="0.2">
      <c r="A62" s="92" t="s">
        <v>193</v>
      </c>
      <c r="B62" s="135">
        <v>197</v>
      </c>
      <c r="C62" s="225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</row>
    <row r="63" spans="1:14" s="91" customFormat="1" ht="12.75" customHeight="1" x14ac:dyDescent="0.2">
      <c r="A63" s="92" t="s">
        <v>166</v>
      </c>
      <c r="B63" s="135">
        <v>150</v>
      </c>
      <c r="C63" s="225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1:14" s="91" customFormat="1" ht="12.75" customHeight="1" x14ac:dyDescent="0.2">
      <c r="A64" s="92" t="s">
        <v>168</v>
      </c>
      <c r="B64" s="135">
        <v>148</v>
      </c>
      <c r="C64" s="225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</row>
    <row r="65" spans="1:14" s="91" customFormat="1" ht="12.75" customHeight="1" x14ac:dyDescent="0.2">
      <c r="A65" s="92" t="s">
        <v>194</v>
      </c>
      <c r="B65" s="135">
        <v>79</v>
      </c>
      <c r="C65" s="225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1:14" s="91" customFormat="1" ht="12.75" customHeight="1" x14ac:dyDescent="0.2">
      <c r="A66" s="128" t="s">
        <v>192</v>
      </c>
      <c r="B66" s="136">
        <v>75</v>
      </c>
      <c r="C66" s="225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</row>
    <row r="67" spans="1:14" s="91" customFormat="1" ht="13.5" customHeight="1" thickBot="1" x14ac:dyDescent="0.25">
      <c r="A67" s="97" t="s">
        <v>167</v>
      </c>
      <c r="B67" s="137">
        <v>73</v>
      </c>
      <c r="C67" s="225"/>
      <c r="D67" s="90"/>
      <c r="E67" s="90"/>
      <c r="F67" s="93"/>
      <c r="G67" s="94"/>
      <c r="H67" s="93"/>
      <c r="I67" s="94"/>
      <c r="J67" s="95"/>
      <c r="L67" s="96"/>
      <c r="M67" s="96"/>
    </row>
    <row r="68" spans="1:14" s="4" customFormat="1" ht="16.5" thickBot="1" x14ac:dyDescent="0.3">
      <c r="A68" s="13"/>
      <c r="F68" s="51"/>
      <c r="G68" s="52"/>
      <c r="H68" s="51"/>
      <c r="I68" s="52"/>
      <c r="J68" s="53"/>
    </row>
    <row r="69" spans="1:14" s="4" customFormat="1" ht="21.75" thickBot="1" x14ac:dyDescent="0.3">
      <c r="A69" s="179" t="s">
        <v>89</v>
      </c>
      <c r="B69" s="180"/>
      <c r="C69" s="180"/>
      <c r="D69" s="181"/>
      <c r="E69" s="221"/>
      <c r="F69" s="51"/>
      <c r="G69" s="52"/>
      <c r="H69" s="51"/>
      <c r="I69" s="52"/>
      <c r="J69" s="53"/>
    </row>
    <row r="70" spans="1:14" s="4" customFormat="1" ht="15" customHeight="1" x14ac:dyDescent="0.25">
      <c r="A70" s="54" t="s">
        <v>51</v>
      </c>
      <c r="B70" s="182" t="s">
        <v>185</v>
      </c>
      <c r="C70" s="183"/>
      <c r="D70" s="184"/>
      <c r="E70" s="221"/>
      <c r="F70" s="51"/>
      <c r="G70" s="52"/>
      <c r="H70" s="51"/>
      <c r="I70" s="52"/>
      <c r="J70" s="53"/>
    </row>
    <row r="71" spans="1:14" s="4" customFormat="1" ht="94.5" customHeight="1" thickBot="1" x14ac:dyDescent="0.3">
      <c r="A71" s="30" t="s">
        <v>64</v>
      </c>
      <c r="B71" s="174" t="s">
        <v>169</v>
      </c>
      <c r="C71" s="175"/>
      <c r="D71" s="176"/>
      <c r="E71" s="221"/>
      <c r="F71" s="51"/>
      <c r="G71" s="52"/>
      <c r="H71" s="51"/>
      <c r="I71" s="52"/>
      <c r="J71" s="53"/>
    </row>
    <row r="72" spans="1:14" s="4" customFormat="1" ht="16.5" thickBot="1" x14ac:dyDescent="0.3">
      <c r="A72" s="5"/>
      <c r="E72" s="221"/>
      <c r="F72" s="51"/>
      <c r="G72" s="52"/>
      <c r="H72" s="51"/>
      <c r="I72" s="52"/>
      <c r="J72" s="53"/>
    </row>
    <row r="73" spans="1:14" s="4" customFormat="1" ht="21" x14ac:dyDescent="0.25">
      <c r="A73" s="35" t="s">
        <v>90</v>
      </c>
      <c r="B73" s="36">
        <v>2023</v>
      </c>
      <c r="C73" s="36">
        <v>2022</v>
      </c>
      <c r="D73" s="37">
        <v>2021</v>
      </c>
      <c r="E73" s="221"/>
      <c r="F73" s="51"/>
      <c r="G73" s="52"/>
      <c r="H73" s="51"/>
      <c r="I73" s="52"/>
      <c r="J73" s="53"/>
    </row>
    <row r="74" spans="1:14" s="4" customFormat="1" ht="15.75" x14ac:dyDescent="0.25">
      <c r="A74" s="28" t="s">
        <v>107</v>
      </c>
      <c r="B74" s="72">
        <v>11110</v>
      </c>
      <c r="C74" s="72">
        <v>11379</v>
      </c>
      <c r="D74" s="72">
        <v>11483</v>
      </c>
      <c r="E74" s="226"/>
      <c r="F74" s="125"/>
      <c r="G74" s="125"/>
      <c r="H74" s="125"/>
      <c r="I74" s="52"/>
      <c r="J74" s="53"/>
    </row>
    <row r="75" spans="1:14" s="4" customFormat="1" ht="15.75" x14ac:dyDescent="0.25">
      <c r="A75" s="141" t="s">
        <v>108</v>
      </c>
      <c r="B75" s="73">
        <f>B74/20543</f>
        <v>0.54081682324879521</v>
      </c>
      <c r="C75" s="73">
        <f>C74/20543</f>
        <v>0.55391130798812249</v>
      </c>
      <c r="D75" s="73">
        <f>D74/20543</f>
        <v>0.55897385970890323</v>
      </c>
      <c r="E75" s="227"/>
      <c r="F75" s="126"/>
      <c r="G75" s="126"/>
      <c r="H75" s="126"/>
      <c r="I75" s="52"/>
      <c r="J75" s="53"/>
    </row>
    <row r="76" spans="1:14" s="4" customFormat="1" ht="16.5" thickBot="1" x14ac:dyDescent="0.3">
      <c r="A76" s="138" t="s">
        <v>73</v>
      </c>
      <c r="B76" s="74">
        <v>1191</v>
      </c>
      <c r="C76" s="74">
        <v>1057</v>
      </c>
      <c r="D76" s="74">
        <v>932</v>
      </c>
      <c r="E76" s="228"/>
      <c r="F76" s="127"/>
      <c r="G76" s="127"/>
      <c r="H76" s="127"/>
      <c r="I76" s="52"/>
      <c r="J76" s="53"/>
    </row>
    <row r="77" spans="1:14" s="4" customFormat="1" ht="16.5" thickBot="1" x14ac:dyDescent="0.3">
      <c r="A77" s="5"/>
      <c r="E77" s="221"/>
      <c r="F77" s="51"/>
      <c r="G77" s="52"/>
      <c r="H77" s="51"/>
      <c r="I77" s="52"/>
      <c r="J77" s="53"/>
    </row>
    <row r="78" spans="1:14" s="4" customFormat="1" ht="21" x14ac:dyDescent="0.25">
      <c r="A78" s="35" t="s">
        <v>91</v>
      </c>
      <c r="B78" s="36">
        <v>2023</v>
      </c>
      <c r="C78" s="36">
        <v>2022</v>
      </c>
      <c r="D78" s="37">
        <v>2021</v>
      </c>
      <c r="E78" s="229"/>
      <c r="F78" s="125"/>
      <c r="G78" s="125"/>
      <c r="H78" s="125"/>
    </row>
    <row r="79" spans="1:14" s="4" customFormat="1" ht="15.75" x14ac:dyDescent="0.25">
      <c r="A79" s="28" t="s">
        <v>22</v>
      </c>
      <c r="B79" s="72">
        <v>1612</v>
      </c>
      <c r="C79" s="72">
        <v>1818</v>
      </c>
      <c r="D79" s="72">
        <v>1977</v>
      </c>
      <c r="E79" s="230"/>
      <c r="F79" s="126"/>
      <c r="G79" s="126"/>
      <c r="H79" s="126"/>
    </row>
    <row r="80" spans="1:14" s="140" customFormat="1" ht="16.5" thickBot="1" x14ac:dyDescent="0.3">
      <c r="A80" s="138" t="s">
        <v>5</v>
      </c>
      <c r="B80" s="139">
        <f>B79/12722</f>
        <v>0.12670963684955197</v>
      </c>
      <c r="C80" s="139">
        <f>C79/13197</f>
        <v>0.13775858149579451</v>
      </c>
      <c r="D80" s="139">
        <f>D79/13460</f>
        <v>0.14687964338781576</v>
      </c>
      <c r="E80" s="231"/>
    </row>
    <row r="81" spans="1:15" s="4" customFormat="1" ht="16.5" thickBot="1" x14ac:dyDescent="0.3">
      <c r="A81" s="14"/>
      <c r="B81" s="49"/>
      <c r="C81" s="49"/>
      <c r="D81" s="49"/>
    </row>
    <row r="82" spans="1:15" s="4" customFormat="1" ht="21" x14ac:dyDescent="0.25">
      <c r="A82" s="35" t="s">
        <v>91</v>
      </c>
      <c r="B82" s="36" t="s">
        <v>6</v>
      </c>
      <c r="C82" s="37" t="s">
        <v>7</v>
      </c>
      <c r="D82" s="37" t="s">
        <v>8</v>
      </c>
      <c r="E82" s="37" t="s">
        <v>9</v>
      </c>
      <c r="F82" s="38" t="s">
        <v>10</v>
      </c>
      <c r="G82" s="221"/>
    </row>
    <row r="83" spans="1:15" s="4" customFormat="1" ht="32.25" thickBot="1" x14ac:dyDescent="0.3">
      <c r="A83" s="27" t="s">
        <v>72</v>
      </c>
      <c r="B83" s="75">
        <v>424</v>
      </c>
      <c r="C83" s="76">
        <v>282</v>
      </c>
      <c r="D83" s="76">
        <v>392</v>
      </c>
      <c r="E83" s="76">
        <v>514</v>
      </c>
      <c r="F83" s="77">
        <v>0</v>
      </c>
      <c r="G83" s="232"/>
    </row>
    <row r="84" spans="1:15" s="4" customFormat="1" ht="16.5" thickBot="1" x14ac:dyDescent="0.3">
      <c r="A84" s="5"/>
    </row>
    <row r="85" spans="1:15" s="4" customFormat="1" ht="39" thickBot="1" x14ac:dyDescent="0.3">
      <c r="A85" s="159" t="s">
        <v>91</v>
      </c>
      <c r="B85" s="111" t="s">
        <v>118</v>
      </c>
      <c r="C85" s="111" t="s">
        <v>119</v>
      </c>
      <c r="D85" s="111" t="s">
        <v>120</v>
      </c>
      <c r="E85" s="111" t="s">
        <v>121</v>
      </c>
      <c r="F85" s="111" t="s">
        <v>122</v>
      </c>
      <c r="G85" s="111" t="s">
        <v>123</v>
      </c>
      <c r="H85" s="111" t="s">
        <v>124</v>
      </c>
      <c r="I85" s="111" t="s">
        <v>125</v>
      </c>
      <c r="J85" s="111" t="s">
        <v>126</v>
      </c>
      <c r="K85" s="111" t="s">
        <v>127</v>
      </c>
      <c r="L85" s="112" t="s">
        <v>128</v>
      </c>
      <c r="M85" s="112" t="s">
        <v>184</v>
      </c>
      <c r="N85" s="113" t="s">
        <v>129</v>
      </c>
      <c r="O85" s="221"/>
    </row>
    <row r="86" spans="1:15" s="4" customFormat="1" ht="32.25" thickBot="1" x14ac:dyDescent="0.3">
      <c r="A86" s="50" t="s">
        <v>190</v>
      </c>
      <c r="B86" s="76">
        <v>4</v>
      </c>
      <c r="C86" s="76">
        <v>305</v>
      </c>
      <c r="D86" s="76">
        <v>32</v>
      </c>
      <c r="E86" s="76">
        <v>608</v>
      </c>
      <c r="F86" s="76">
        <v>486</v>
      </c>
      <c r="G86" s="76">
        <v>5</v>
      </c>
      <c r="H86" s="76">
        <v>13</v>
      </c>
      <c r="I86" s="76">
        <v>41</v>
      </c>
      <c r="J86" s="76">
        <v>104</v>
      </c>
      <c r="K86" s="76">
        <v>12</v>
      </c>
      <c r="L86" s="78">
        <v>0</v>
      </c>
      <c r="M86" s="110">
        <v>1</v>
      </c>
      <c r="N86" s="79">
        <v>1</v>
      </c>
      <c r="O86" s="221"/>
    </row>
    <row r="87" spans="1:15" s="4" customFormat="1" ht="16.5" thickBot="1" x14ac:dyDescent="0.3">
      <c r="A87" s="5"/>
    </row>
    <row r="88" spans="1:15" s="4" customFormat="1" ht="21.75" thickBot="1" x14ac:dyDescent="0.3">
      <c r="A88" s="213" t="s">
        <v>92</v>
      </c>
      <c r="B88" s="214"/>
      <c r="C88" s="221"/>
    </row>
    <row r="89" spans="1:15" s="4" customFormat="1" ht="15.75" x14ac:dyDescent="0.25">
      <c r="A89" s="26" t="s">
        <v>203</v>
      </c>
      <c r="B89" s="34" t="s">
        <v>4</v>
      </c>
      <c r="C89" s="221"/>
    </row>
    <row r="90" spans="1:15" s="4" customFormat="1" ht="15.75" x14ac:dyDescent="0.25">
      <c r="A90" s="48" t="s">
        <v>111</v>
      </c>
      <c r="B90" s="80">
        <v>3248</v>
      </c>
      <c r="C90" s="221"/>
      <c r="D90" s="49"/>
      <c r="J90" s="15"/>
      <c r="K90" s="16"/>
    </row>
    <row r="91" spans="1:15" s="4" customFormat="1" ht="15.75" x14ac:dyDescent="0.25">
      <c r="A91" s="48" t="s">
        <v>112</v>
      </c>
      <c r="B91" s="80">
        <v>1130</v>
      </c>
      <c r="C91" s="221"/>
      <c r="D91" s="49"/>
    </row>
    <row r="92" spans="1:15" s="4" customFormat="1" ht="15.75" x14ac:dyDescent="0.25">
      <c r="A92" s="48" t="s">
        <v>113</v>
      </c>
      <c r="B92" s="81">
        <v>285</v>
      </c>
      <c r="C92" s="221"/>
      <c r="D92" s="49"/>
    </row>
    <row r="93" spans="1:15" s="4" customFormat="1" ht="16.5" thickBot="1" x14ac:dyDescent="0.3">
      <c r="A93" s="13"/>
    </row>
    <row r="94" spans="1:15" s="4" customFormat="1" ht="16.5" customHeight="1" x14ac:dyDescent="0.25">
      <c r="A94" s="218" t="s">
        <v>82</v>
      </c>
      <c r="B94" s="219"/>
      <c r="C94" s="219"/>
      <c r="D94" s="219"/>
      <c r="E94" s="219"/>
      <c r="F94" s="220"/>
      <c r="G94" s="221"/>
    </row>
    <row r="95" spans="1:15" s="4" customFormat="1" ht="15" customHeight="1" x14ac:dyDescent="0.25">
      <c r="A95" s="193" t="s">
        <v>115</v>
      </c>
      <c r="B95" s="194"/>
      <c r="C95" s="194"/>
      <c r="D95" s="194"/>
      <c r="E95" s="194"/>
      <c r="F95" s="195"/>
      <c r="G95" s="221"/>
    </row>
    <row r="96" spans="1:15" s="4" customFormat="1" ht="15" customHeight="1" x14ac:dyDescent="0.25">
      <c r="A96" s="193" t="s">
        <v>83</v>
      </c>
      <c r="B96" s="194"/>
      <c r="C96" s="194"/>
      <c r="D96" s="194"/>
      <c r="E96" s="194"/>
      <c r="F96" s="195"/>
      <c r="G96" s="221"/>
    </row>
    <row r="97" spans="1:13" s="4" customFormat="1" ht="15.75" customHeight="1" thickBot="1" x14ac:dyDescent="0.3">
      <c r="A97" s="196" t="s">
        <v>84</v>
      </c>
      <c r="B97" s="194"/>
      <c r="C97" s="194"/>
      <c r="D97" s="194"/>
      <c r="E97" s="194"/>
      <c r="F97" s="195"/>
      <c r="G97" s="221"/>
    </row>
    <row r="98" spans="1:13" s="4" customFormat="1" ht="15.75" customHeight="1" thickBot="1" x14ac:dyDescent="0.3">
      <c r="A98" s="107" t="s">
        <v>80</v>
      </c>
      <c r="B98" s="197" t="s">
        <v>81</v>
      </c>
      <c r="C98" s="198"/>
      <c r="D98" s="198"/>
      <c r="E98" s="198"/>
      <c r="F98" s="199"/>
      <c r="G98" s="221"/>
    </row>
    <row r="99" spans="1:13" s="4" customFormat="1" ht="30.75" customHeight="1" x14ac:dyDescent="0.25">
      <c r="A99" s="158" t="s">
        <v>110</v>
      </c>
      <c r="B99" s="200" t="s">
        <v>189</v>
      </c>
      <c r="C99" s="201"/>
      <c r="D99" s="201"/>
      <c r="E99" s="201"/>
      <c r="F99" s="202"/>
      <c r="G99" s="221"/>
    </row>
    <row r="100" spans="1:13" s="4" customFormat="1" ht="32.25" customHeight="1" thickBot="1" x14ac:dyDescent="0.3">
      <c r="A100" s="108" t="s">
        <v>111</v>
      </c>
      <c r="B100" s="203" t="s">
        <v>204</v>
      </c>
      <c r="C100" s="204"/>
      <c r="D100" s="204"/>
      <c r="E100" s="204"/>
      <c r="F100" s="205"/>
      <c r="G100" s="221"/>
    </row>
    <row r="101" spans="1:13" s="4" customFormat="1" ht="18" customHeight="1" thickBot="1" x14ac:dyDescent="0.3">
      <c r="A101" s="17"/>
      <c r="B101" s="18"/>
    </row>
    <row r="102" spans="1:13" s="4" customFormat="1" ht="21" x14ac:dyDescent="0.25">
      <c r="A102" s="206" t="s">
        <v>15</v>
      </c>
      <c r="B102" s="191"/>
      <c r="C102" s="191"/>
      <c r="D102" s="191"/>
      <c r="E102" s="191"/>
      <c r="F102" s="191"/>
      <c r="G102" s="191"/>
      <c r="H102" s="191"/>
      <c r="I102" s="191"/>
      <c r="J102" s="192"/>
    </row>
    <row r="103" spans="1:13" s="4" customFormat="1" ht="63.75" thickBot="1" x14ac:dyDescent="0.3">
      <c r="A103" s="116" t="s">
        <v>16</v>
      </c>
      <c r="B103" s="117" t="s">
        <v>18</v>
      </c>
      <c r="C103" s="117" t="s">
        <v>71</v>
      </c>
      <c r="D103" s="117" t="s">
        <v>17</v>
      </c>
      <c r="E103" s="117" t="s">
        <v>19</v>
      </c>
      <c r="F103" s="117" t="s">
        <v>23</v>
      </c>
      <c r="G103" s="117" t="s">
        <v>25</v>
      </c>
      <c r="H103" s="117" t="s">
        <v>20</v>
      </c>
      <c r="I103" s="117" t="s">
        <v>24</v>
      </c>
      <c r="J103" s="115" t="s">
        <v>21</v>
      </c>
      <c r="L103" s="124"/>
      <c r="M103" s="124"/>
    </row>
    <row r="104" spans="1:13" s="91" customFormat="1" ht="24.75" customHeight="1" x14ac:dyDescent="0.2">
      <c r="A104" s="154" t="s">
        <v>170</v>
      </c>
      <c r="B104" s="118" t="s">
        <v>171</v>
      </c>
      <c r="C104" s="118" t="s">
        <v>136</v>
      </c>
      <c r="D104" s="118" t="s">
        <v>130</v>
      </c>
      <c r="E104" s="118" t="s">
        <v>132</v>
      </c>
      <c r="F104" s="118">
        <v>2016</v>
      </c>
      <c r="G104" s="119">
        <f>3304214/1.95583</f>
        <v>1689417.7919348818</v>
      </c>
      <c r="H104" s="148">
        <v>6</v>
      </c>
      <c r="I104" s="151">
        <v>17842295</v>
      </c>
      <c r="J104" s="120">
        <v>52</v>
      </c>
      <c r="K104" s="114"/>
      <c r="L104" s="123"/>
      <c r="M104" s="123"/>
    </row>
    <row r="105" spans="1:13" s="91" customFormat="1" ht="24.75" customHeight="1" x14ac:dyDescent="0.2">
      <c r="A105" s="155" t="s">
        <v>134</v>
      </c>
      <c r="B105" s="98" t="s">
        <v>172</v>
      </c>
      <c r="C105" s="98" t="s">
        <v>136</v>
      </c>
      <c r="D105" s="98" t="s">
        <v>173</v>
      </c>
      <c r="E105" s="98" t="s">
        <v>131</v>
      </c>
      <c r="F105" s="98">
        <v>2004</v>
      </c>
      <c r="G105" s="99">
        <f>2275799/1.95583</f>
        <v>1163597.5519344728</v>
      </c>
      <c r="H105" s="149">
        <v>28</v>
      </c>
      <c r="I105" s="152">
        <v>14333274</v>
      </c>
      <c r="J105" s="121">
        <v>258</v>
      </c>
      <c r="K105" s="114"/>
      <c r="L105" s="123"/>
      <c r="M105" s="123"/>
    </row>
    <row r="106" spans="1:13" s="91" customFormat="1" ht="24.75" customHeight="1" x14ac:dyDescent="0.2">
      <c r="A106" s="155" t="s">
        <v>174</v>
      </c>
      <c r="B106" s="98" t="s">
        <v>175</v>
      </c>
      <c r="C106" s="98" t="s">
        <v>135</v>
      </c>
      <c r="D106" s="98" t="s">
        <v>137</v>
      </c>
      <c r="E106" s="98" t="s">
        <v>131</v>
      </c>
      <c r="F106" s="98">
        <v>2010</v>
      </c>
      <c r="G106" s="99">
        <f>1320801/1.95583</f>
        <v>675314.82797584659</v>
      </c>
      <c r="H106" s="149">
        <v>5</v>
      </c>
      <c r="I106" s="152">
        <v>16023687</v>
      </c>
      <c r="J106" s="121">
        <v>94</v>
      </c>
      <c r="K106" s="114"/>
      <c r="L106" s="123"/>
      <c r="M106" s="123"/>
    </row>
    <row r="107" spans="1:13" s="91" customFormat="1" ht="24.75" customHeight="1" x14ac:dyDescent="0.2">
      <c r="A107" s="155" t="s">
        <v>133</v>
      </c>
      <c r="B107" s="98" t="s">
        <v>176</v>
      </c>
      <c r="C107" s="98" t="s">
        <v>136</v>
      </c>
      <c r="D107" s="98" t="s">
        <v>130</v>
      </c>
      <c r="E107" s="98" t="s">
        <v>131</v>
      </c>
      <c r="F107" s="98">
        <v>2001</v>
      </c>
      <c r="G107" s="99">
        <f>1196029/1.95583</f>
        <v>611519.91737523198</v>
      </c>
      <c r="H107" s="149">
        <v>37</v>
      </c>
      <c r="I107" s="152">
        <v>24612028</v>
      </c>
      <c r="J107" s="121">
        <v>268</v>
      </c>
      <c r="K107" s="114"/>
      <c r="L107" s="123"/>
      <c r="M107" s="123"/>
    </row>
    <row r="108" spans="1:13" s="91" customFormat="1" ht="24.75" customHeight="1" x14ac:dyDescent="0.2">
      <c r="A108" s="155" t="s">
        <v>138</v>
      </c>
      <c r="B108" s="98" t="s">
        <v>177</v>
      </c>
      <c r="C108" s="98" t="s">
        <v>135</v>
      </c>
      <c r="D108" s="98" t="s">
        <v>137</v>
      </c>
      <c r="E108" s="98" t="s">
        <v>132</v>
      </c>
      <c r="F108" s="98">
        <v>2014</v>
      </c>
      <c r="G108" s="99">
        <f>519139/1.95583</f>
        <v>265431.55591232365</v>
      </c>
      <c r="H108" s="149">
        <v>20</v>
      </c>
      <c r="I108" s="152">
        <v>3934648</v>
      </c>
      <c r="J108" s="121">
        <v>117</v>
      </c>
      <c r="K108" s="114"/>
      <c r="L108" s="123"/>
      <c r="M108" s="123"/>
    </row>
    <row r="109" spans="1:13" s="91" customFormat="1" ht="24.75" customHeight="1" thickBot="1" x14ac:dyDescent="0.25">
      <c r="A109" s="156" t="s">
        <v>178</v>
      </c>
      <c r="B109" s="100" t="s">
        <v>179</v>
      </c>
      <c r="C109" s="100" t="s">
        <v>136</v>
      </c>
      <c r="D109" s="100" t="s">
        <v>180</v>
      </c>
      <c r="E109" s="100" t="s">
        <v>131</v>
      </c>
      <c r="F109" s="100">
        <v>2004</v>
      </c>
      <c r="G109" s="101">
        <f>435232/1.95583</f>
        <v>222530.58803679256</v>
      </c>
      <c r="H109" s="150">
        <v>12</v>
      </c>
      <c r="I109" s="153">
        <v>7026678</v>
      </c>
      <c r="J109" s="122">
        <v>253</v>
      </c>
      <c r="K109" s="114"/>
      <c r="L109" s="123"/>
      <c r="M109" s="123"/>
    </row>
    <row r="110" spans="1:13" s="4" customFormat="1" ht="16.5" thickBot="1" x14ac:dyDescent="0.3"/>
    <row r="111" spans="1:13" s="4" customFormat="1" ht="21.75" thickBot="1" x14ac:dyDescent="0.3">
      <c r="A111" s="179" t="s">
        <v>75</v>
      </c>
      <c r="B111" s="180"/>
      <c r="C111" s="180"/>
      <c r="D111" s="180"/>
      <c r="E111" s="180"/>
      <c r="F111" s="181"/>
    </row>
    <row r="112" spans="1:13" s="4" customFormat="1" ht="15.75" x14ac:dyDescent="0.25">
      <c r="A112" s="29" t="s">
        <v>74</v>
      </c>
      <c r="B112" s="182" t="s">
        <v>163</v>
      </c>
      <c r="C112" s="183"/>
      <c r="D112" s="183"/>
      <c r="E112" s="183"/>
      <c r="F112" s="184"/>
    </row>
    <row r="113" spans="1:11" s="91" customFormat="1" ht="40.5" customHeight="1" x14ac:dyDescent="0.2">
      <c r="A113" s="102" t="s">
        <v>67</v>
      </c>
      <c r="B113" s="207" t="s">
        <v>164</v>
      </c>
      <c r="C113" s="208"/>
      <c r="D113" s="208"/>
      <c r="E113" s="208"/>
      <c r="F113" s="209"/>
      <c r="G113" s="90"/>
      <c r="H113" s="90"/>
      <c r="I113" s="90"/>
      <c r="J113" s="90"/>
      <c r="K113" s="90"/>
    </row>
    <row r="114" spans="1:11" s="91" customFormat="1" ht="35.25" customHeight="1" x14ac:dyDescent="0.2">
      <c r="A114" s="102" t="s">
        <v>53</v>
      </c>
      <c r="B114" s="207" t="s">
        <v>105</v>
      </c>
      <c r="C114" s="208"/>
      <c r="D114" s="208"/>
      <c r="E114" s="208"/>
      <c r="F114" s="209"/>
    </row>
    <row r="115" spans="1:11" s="91" customFormat="1" ht="18.75" customHeight="1" x14ac:dyDescent="0.2">
      <c r="A115" s="102" t="s">
        <v>68</v>
      </c>
      <c r="B115" s="210" t="s">
        <v>197</v>
      </c>
      <c r="C115" s="211"/>
      <c r="D115" s="211"/>
      <c r="E115" s="211"/>
      <c r="F115" s="212"/>
    </row>
    <row r="116" spans="1:11" s="91" customFormat="1" ht="18.75" customHeight="1" x14ac:dyDescent="0.2">
      <c r="A116" s="102" t="s">
        <v>54</v>
      </c>
      <c r="B116" s="207" t="s">
        <v>181</v>
      </c>
      <c r="C116" s="208"/>
      <c r="D116" s="208"/>
      <c r="E116" s="208"/>
      <c r="F116" s="209"/>
    </row>
    <row r="117" spans="1:11" s="91" customFormat="1" ht="25.5" customHeight="1" x14ac:dyDescent="0.2">
      <c r="A117" s="103" t="s">
        <v>55</v>
      </c>
      <c r="B117" s="215" t="s">
        <v>182</v>
      </c>
      <c r="C117" s="216"/>
      <c r="D117" s="216"/>
      <c r="E117" s="216"/>
      <c r="F117" s="217"/>
    </row>
    <row r="118" spans="1:11" s="91" customFormat="1" ht="18.75" customHeight="1" x14ac:dyDescent="0.2">
      <c r="A118" s="103" t="s">
        <v>66</v>
      </c>
      <c r="B118" s="215" t="s">
        <v>117</v>
      </c>
      <c r="C118" s="216"/>
      <c r="D118" s="216"/>
      <c r="E118" s="216"/>
      <c r="F118" s="217"/>
    </row>
    <row r="119" spans="1:11" s="4" customFormat="1" ht="16.5" thickBot="1" x14ac:dyDescent="0.3">
      <c r="A119" s="14"/>
    </row>
    <row r="120" spans="1:11" s="4" customFormat="1" ht="21.75" thickBot="1" x14ac:dyDescent="0.3">
      <c r="A120" s="190" t="s">
        <v>63</v>
      </c>
      <c r="B120" s="191"/>
      <c r="C120" s="191"/>
      <c r="D120" s="191"/>
      <c r="E120" s="191"/>
      <c r="F120" s="192"/>
    </row>
    <row r="121" spans="1:11" s="91" customFormat="1" ht="12.75" x14ac:dyDescent="0.2">
      <c r="A121" s="104" t="s">
        <v>58</v>
      </c>
      <c r="B121" s="207" t="s">
        <v>205</v>
      </c>
      <c r="C121" s="208"/>
      <c r="D121" s="208"/>
      <c r="E121" s="208"/>
      <c r="F121" s="209"/>
    </row>
    <row r="122" spans="1:11" s="91" customFormat="1" ht="15" customHeight="1" thickBot="1" x14ac:dyDescent="0.25">
      <c r="A122" s="105" t="s">
        <v>59</v>
      </c>
      <c r="B122" s="187" t="s">
        <v>191</v>
      </c>
      <c r="C122" s="188"/>
      <c r="D122" s="188"/>
      <c r="E122" s="188"/>
      <c r="F122" s="189"/>
    </row>
    <row r="123" spans="1:11" s="4" customFormat="1" ht="16.5" thickBot="1" x14ac:dyDescent="0.3">
      <c r="A123" s="14"/>
    </row>
    <row r="124" spans="1:11" s="4" customFormat="1" ht="21.75" thickBot="1" x14ac:dyDescent="0.3">
      <c r="A124" s="185" t="s">
        <v>70</v>
      </c>
      <c r="B124" s="186"/>
    </row>
    <row r="125" spans="1:11" s="4" customFormat="1" ht="15.75" x14ac:dyDescent="0.25">
      <c r="A125" s="26" t="s">
        <v>60</v>
      </c>
      <c r="B125" s="82">
        <v>0.17</v>
      </c>
    </row>
    <row r="126" spans="1:11" s="4" customFormat="1" ht="15.75" x14ac:dyDescent="0.25">
      <c r="A126" s="28" t="s">
        <v>61</v>
      </c>
      <c r="B126" s="83">
        <v>0.1</v>
      </c>
    </row>
    <row r="127" spans="1:11" s="4" customFormat="1" ht="16.5" thickBot="1" x14ac:dyDescent="0.3">
      <c r="A127" s="27" t="s">
        <v>62</v>
      </c>
      <c r="B127" s="84">
        <v>0.08</v>
      </c>
    </row>
    <row r="128" spans="1:11" s="4" customFormat="1" ht="16.5" thickBot="1" x14ac:dyDescent="0.3">
      <c r="A128" s="5"/>
    </row>
    <row r="129" spans="1:2" s="4" customFormat="1" ht="21.75" thickBot="1" x14ac:dyDescent="0.3">
      <c r="A129" s="185" t="s">
        <v>65</v>
      </c>
      <c r="B129" s="186"/>
    </row>
    <row r="130" spans="1:2" s="91" customFormat="1" ht="12.75" x14ac:dyDescent="0.2">
      <c r="A130" s="104" t="s">
        <v>56</v>
      </c>
      <c r="B130" s="129" t="s">
        <v>195</v>
      </c>
    </row>
    <row r="131" spans="1:2" s="91" customFormat="1" ht="12.75" x14ac:dyDescent="0.2">
      <c r="A131" s="106" t="s">
        <v>57</v>
      </c>
      <c r="B131" s="130" t="s">
        <v>104</v>
      </c>
    </row>
    <row r="132" spans="1:2" s="91" customFormat="1" ht="12.75" x14ac:dyDescent="0.2">
      <c r="A132" s="106" t="s">
        <v>183</v>
      </c>
      <c r="B132" s="131" t="s">
        <v>196</v>
      </c>
    </row>
  </sheetData>
  <sheetProtection algorithmName="SHA-512" hashValue="BJZLARllAh2InhsQ4HeVL/ANG+f0aCHby40tL+A1TyILQn3wh/Hq3ftTLRh5b5nXJRcbtvPXhlaGVdzRx5hxxg==" saltValue="N2uHCX+2bajp1uIBlYiw1Q==" spinCount="100000" sheet="1" formatCells="0" formatColumns="0" formatRows="0" insertColumns="0" insertRows="0" insertHyperlinks="0" deleteColumns="0" deleteRows="0" sort="0" autoFilter="0" pivotTables="0"/>
  <mergeCells count="38">
    <mergeCell ref="A88:B88"/>
    <mergeCell ref="B117:F117"/>
    <mergeCell ref="B118:F118"/>
    <mergeCell ref="B121:F121"/>
    <mergeCell ref="A124:B124"/>
    <mergeCell ref="A94:F94"/>
    <mergeCell ref="A129:B129"/>
    <mergeCell ref="B122:F122"/>
    <mergeCell ref="A120:F120"/>
    <mergeCell ref="A95:F95"/>
    <mergeCell ref="A96:F96"/>
    <mergeCell ref="A97:F97"/>
    <mergeCell ref="B98:F98"/>
    <mergeCell ref="B99:F99"/>
    <mergeCell ref="B100:F100"/>
    <mergeCell ref="A102:J102"/>
    <mergeCell ref="A111:F111"/>
    <mergeCell ref="B112:F112"/>
    <mergeCell ref="B113:F113"/>
    <mergeCell ref="B114:F114"/>
    <mergeCell ref="B115:F115"/>
    <mergeCell ref="B116:F116"/>
    <mergeCell ref="A45:F45"/>
    <mergeCell ref="B46:F46"/>
    <mergeCell ref="B47:F47"/>
    <mergeCell ref="B48:F48"/>
    <mergeCell ref="B49:F49"/>
    <mergeCell ref="B50:F50"/>
    <mergeCell ref="A52:G52"/>
    <mergeCell ref="A69:D69"/>
    <mergeCell ref="B70:D70"/>
    <mergeCell ref="B71:D71"/>
    <mergeCell ref="A39:B39"/>
    <mergeCell ref="A1:B1"/>
    <mergeCell ref="A2:B4"/>
    <mergeCell ref="A6:B6"/>
    <mergeCell ref="A11:B11"/>
    <mergeCell ref="A24:B24"/>
  </mergeCells>
  <hyperlinks>
    <hyperlink ref="B9" r:id="rId1" xr:uid="{00000000-0004-0000-0000-000000000000}"/>
    <hyperlink ref="B19" r:id="rId2" xr:uid="{00000000-0004-0000-0000-000001000000}"/>
    <hyperlink ref="B20" r:id="rId3" display="www.gradgradiska.com" xr:uid="{00000000-0004-0000-0000-000002000000}"/>
  </hyperlinks>
  <pageMargins left="0.23622047244094491" right="0.23622047244094491" top="0.74803149606299213" bottom="0.74803149606299213" header="0.31496062992125984" footer="0.31496062992125984"/>
  <pageSetup paperSize="9" scale="65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5.1_Ekonomski_profil  </vt:lpstr>
      <vt:lpstr>'5.1_Ekonomski_profil 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Darko Vrhovac</cp:lastModifiedBy>
  <cp:lastPrinted>2024-05-28T11:46:15Z</cp:lastPrinted>
  <dcterms:created xsi:type="dcterms:W3CDTF">2016-12-20T21:42:27Z</dcterms:created>
  <dcterms:modified xsi:type="dcterms:W3CDTF">2024-11-06T06:18:54Z</dcterms:modified>
</cp:coreProperties>
</file>